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0" yWindow="0" windowWidth="19440" windowHeight="11760" tabRatio="698" activeTab="2"/>
  </bookViews>
  <sheets>
    <sheet name="ראשי-פרטים כלליים וריכוז הוצאות" sheetId="1" r:id="rId1"/>
    <sheet name="חומרים " sheetId="2" r:id="rId2"/>
    <sheet name="קבלני משנה " sheetId="3" r:id="rId3"/>
    <sheet name="שונות" sheetId="4" r:id="rId4"/>
  </sheets>
  <definedNames>
    <definedName name="_01_02">'ראשי-פרטים כלליים וריכוז הוצאות'!$B$56:$B$80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'!$Q$3:$Q$22</definedName>
    <definedName name="homarim_kamut">'חומרים '!$P$3:$P$22</definedName>
    <definedName name="homarim_takziv">'חומרים '!$R$3:$R$22</definedName>
    <definedName name="homarim_teur">'חומרים '!$B$3:$B$22</definedName>
    <definedName name="iski_takziv">#REF!</definedName>
    <definedName name="iski_teur">#REF!</definedName>
    <definedName name="kablanim_hearot">'קבלני משנה '!$T$3:$T$22</definedName>
    <definedName name="kablanim_location">'קבלני משנה '!$D$3:$D$22</definedName>
    <definedName name="kablanim_takziv">'קבלני משנה '!$Q$3:$Q$22</definedName>
    <definedName name="kablanim_teur">'קבלני משנה '!$C$3:$C$22</definedName>
    <definedName name="kablanim_toar">'קבלני משנה '!$B$3:$B$22</definedName>
    <definedName name="panent_takziv">#REF!</definedName>
    <definedName name="patent_teur">#REF!</definedName>
    <definedName name="_xlnm.Print_Area" localSheetId="2">'קבלני משנה '!$A$1:$W$38</definedName>
    <definedName name="_xlnm.Print_Area" localSheetId="3">'שונות'!$A$1:$U$34</definedName>
    <definedName name="_xlnm.Print_Titles" localSheetId="1">'חומרים '!$1:$2</definedName>
    <definedName name="_xlnm.Print_Titles" localSheetId="2">'קבלני משנה '!$1:$2</definedName>
    <definedName name="shivuk_takziv">#REF!</definedName>
    <definedName name="shivuk_teur">#REF!</definedName>
    <definedName name="shonot_takziv">'שונות'!$R$3:$R$22</definedName>
    <definedName name="shonot_teur">'שונות'!$B$3:$B$22</definedName>
    <definedName name="עדתאריך">'ראשי-פרטים כלליים וריכוז הוצאות'!$B$56:$B$80</definedName>
    <definedName name="קוד_שכר">'ראשי-פרטים כלליים וריכוז הוצאות'!$A$33:$A$38</definedName>
    <definedName name="רבעון">'ראשי-פרטים כלליים וריכוז הוצאות'!$A$41:$A$45</definedName>
    <definedName name="רבעון_ראשון">'ראשי-פרטים כלליים וריכוז הוצאות'!$A$42:$A$45</definedName>
    <definedName name="תאריך">'ראשי-פרטים כלליים וריכוז הוצאות'!$A$56:$A$80</definedName>
  </definedNames>
  <calcPr fullCalcOnLoad="1"/>
</workbook>
</file>

<file path=xl/comments1.xml><?xml version="1.0" encoding="utf-8"?>
<comments xmlns="http://schemas.openxmlformats.org/spreadsheetml/2006/main">
  <authors>
    <author>BAKARA4</author>
    <author>tamas</author>
    <author>איתן רוטשטיין</author>
  </authors>
  <commentList>
    <comment ref="F5" authorId="0">
      <text>
        <r>
          <rPr>
            <b/>
            <sz val="8"/>
            <rFont val="Tahoma"/>
            <family val="2"/>
          </rPr>
          <t>שדה חובה::</t>
        </r>
        <r>
          <rPr>
            <sz val="8"/>
            <rFont val="Tahoma"/>
            <family val="2"/>
          </rPr>
          <t xml:space="preserve">
DD/MM/YY</t>
        </r>
      </text>
    </comment>
    <comment ref="A8" authorId="1">
      <text>
        <r>
          <rPr>
            <b/>
            <sz val="8"/>
            <rFont val="Tahoma"/>
            <family val="2"/>
          </rPr>
          <t>חובה למלא את כל השדות תחת סעיף פרטים כלליים</t>
        </r>
      </text>
    </comment>
    <comment ref="C21" authorId="2">
      <text>
        <r>
          <rPr>
            <b/>
            <sz val="9"/>
            <rFont val="Tahoma"/>
            <family val="0"/>
          </rPr>
          <t>כולל יועצים</t>
        </r>
        <r>
          <rPr>
            <sz val="9"/>
            <rFont val="Tahoma"/>
            <family val="0"/>
          </rPr>
          <t xml:space="preserve">
</t>
        </r>
      </text>
    </comment>
    <comment ref="C22" authorId="2">
      <text>
        <r>
          <rPr>
            <b/>
            <sz val="9"/>
            <rFont val="Tahoma"/>
            <family val="0"/>
          </rPr>
          <t>כולל סקר פטנטים</t>
        </r>
        <r>
          <rPr>
            <sz val="9"/>
            <rFont val="Tahoma"/>
            <family val="0"/>
          </rPr>
          <t xml:space="preserve">
</t>
        </r>
      </text>
    </comment>
    <comment ref="C11" authorId="2">
      <text>
        <r>
          <rPr>
            <b/>
            <sz val="9"/>
            <rFont val="Tahoma"/>
            <family val="0"/>
          </rPr>
          <t>עד 9 חודשים מתאריך התחלה</t>
        </r>
      </text>
    </comment>
  </commentList>
</comments>
</file>

<file path=xl/comments2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<sst xmlns="http://schemas.openxmlformats.org/spreadsheetml/2006/main" count="219" uniqueCount="115">
  <si>
    <t xml:space="preserve">מס' </t>
  </si>
  <si>
    <t>סוג ההוצאה</t>
  </si>
  <si>
    <t>חומרים וציוד מתכלה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</si>
  <si>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</si>
  <si>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</si>
  <si>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</si>
  <si>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</si>
  <si>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</si>
  <si>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</si>
  <si>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</si>
  <si>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תיאור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</si>
  <si>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</si>
  <si>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</si>
  <si>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</si>
  <si>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</si>
  <si>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</si>
  <si>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</si>
  <si>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</si>
  <si>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נימוק לשינוי</t>
  </si>
  <si>
    <t>סעיף חומרים וציוד מתכלה</t>
  </si>
  <si>
    <t>תאריך:</t>
  </si>
  <si>
    <t>מס' חומר</t>
  </si>
  <si>
    <t>(על החברה למלא רק את התאים הצבועים בלבן)</t>
  </si>
  <si>
    <t>פרטים כלליים</t>
  </si>
  <si>
    <t>תקף מתאריך:</t>
  </si>
  <si>
    <t>E-MAIL</t>
  </si>
  <si>
    <t>פקס חברה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</si>
  <si>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</si>
  <si>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</si>
  <si>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</si>
  <si>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</si>
  <si>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</si>
  <si>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</si>
  <si>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</si>
  <si>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</si>
  <si>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</si>
  <si>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</si>
  <si>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</si>
  <si>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</si>
  <si>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</si>
  <si>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</si>
  <si>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</si>
  <si>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</si>
  <si>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</si>
  <si>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</si>
  <si>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</si>
  <si>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</si>
  <si>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הפעילות</t>
  </si>
  <si>
    <t>תאריך סיום:</t>
  </si>
  <si>
    <t>תאריך התחלה:</t>
  </si>
  <si>
    <t>סה"כ מבוקש</t>
  </si>
  <si>
    <r>
      <t xml:space="preserve">ריכוז התקציב המבוקש </t>
    </r>
    <r>
      <rPr>
        <sz val="12"/>
        <rFont val="David"/>
        <family val="2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</si>
  <si>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</si>
  <si>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</si>
  <si>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</si>
  <si>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</si>
  <si>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</si>
  <si>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</si>
  <si>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</si>
  <si>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סה"כ מומלץ בודק מקצועי</t>
  </si>
  <si>
    <t>סה"כ תיקצוב סופי - תקציבים מדע"ר</t>
  </si>
  <si>
    <t>ראש התחום</t>
  </si>
  <si>
    <t>שם התקציבאי</t>
  </si>
  <si>
    <t>תאריך הכנה</t>
  </si>
  <si>
    <t>תאריך ועדה</t>
  </si>
  <si>
    <t>שם בודק מקצועי</t>
  </si>
  <si>
    <t>אחוז מהתקציב</t>
  </si>
  <si>
    <t>הזנת 3 השדות לעיל הינה תנאי למשיכת התקציב לשדות מטה</t>
  </si>
  <si>
    <t>200-02</t>
  </si>
  <si>
    <t>בודק מקצועי - תקצוב קבלני משנה</t>
  </si>
  <si>
    <t>בודק מקצועי - תקצוב חומרים</t>
  </si>
  <si>
    <t>בודק מקצועי - תקצוב שונות</t>
  </si>
  <si>
    <t>גרסה:</t>
  </si>
  <si>
    <t>המלצה על קיצוץ אחיד, שיעור הקיצוץ (ה-% שתקליד יופחת מכל פריט):</t>
  </si>
  <si>
    <t>המלצה על קיצוץ אחיד: שיעור הקיצוץ (ה-% שתקליד יופחת מכל פריט):</t>
  </si>
  <si>
    <t>תקצביאי מדען ראשי - תקצוב קבלני משנה</t>
  </si>
  <si>
    <t>תקצביאי מדען ראשי - תקצוב חומרים</t>
  </si>
  <si>
    <t>תקצביאי מדען ראשי - תקצוב שונות</t>
  </si>
  <si>
    <t>קוד נימוק (נא להקיש על התא)</t>
  </si>
  <si>
    <t>(חתימה וחותמת)</t>
  </si>
  <si>
    <t xml:space="preserve">מחיר יחידה בש"ח מומלץ </t>
  </si>
  <si>
    <t>הלוואה / מענק</t>
  </si>
  <si>
    <t>קוד מחיר (נא להקיש על התאים)</t>
  </si>
  <si>
    <t>מחיר יחידה מומלץ לפני קיצוץ אחיד</t>
  </si>
  <si>
    <t>פטנט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</si>
  <si>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</si>
  <si>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הערה: תקרה של עד 50,000 ₪ לפטנט.</t>
  </si>
  <si>
    <t xml:space="preserve">כמות </t>
  </si>
  <si>
    <t>סעיף שונות</t>
  </si>
  <si>
    <t>תוצאות הפעילות</t>
  </si>
  <si>
    <t>סעיף קבלני משנה</t>
  </si>
  <si>
    <t xml:space="preserve">קבלני משנה </t>
  </si>
  <si>
    <t xml:space="preserve">שונות </t>
  </si>
  <si>
    <t>קישור לאתר רשות החדשנות</t>
  </si>
  <si>
    <t>איש קשר לרשות החדשנות</t>
  </si>
  <si>
    <t>טלפון חברה/ יזם</t>
  </si>
  <si>
    <t>תקציבאי רשות החדשנות</t>
  </si>
  <si>
    <t>1/2018rot</t>
  </si>
  <si>
    <t>כתובת החברה/יזם: רחוב</t>
  </si>
  <si>
    <t>תקציב מבוקש לתוכנית מכינת מו"פ</t>
  </si>
  <si>
    <t>שם החברה</t>
  </si>
  <si>
    <t>כלי תמיכה בסיסי-מוצרים חדשים</t>
  </si>
  <si>
    <t>כלי תמיכה לבדיקת התכנות טכנולוגית</t>
  </si>
  <si>
    <t>כלי תמיכה לפיתוח פתרונות לכשלי תהליך הייצור</t>
  </si>
  <si>
    <t>כלי תמיכה לשיפור תהליך היצור</t>
  </si>
  <si>
    <t>תקופת המכינה:</t>
  </si>
  <si>
    <t>מס' חודשי התוכנית:</t>
  </si>
  <si>
    <t>מספר חברה ברשם החברות (ח.פ.)</t>
  </si>
  <si>
    <t>כלי תמיכה (בחירה מרשימה)</t>
  </si>
  <si>
    <t>שם המנכ"ל</t>
  </si>
  <si>
    <t>שם איש קשר בחברה</t>
  </si>
  <si>
    <t>שם היועץ הטכנולוגי</t>
  </si>
  <si>
    <t>בחירה מרשימה</t>
  </si>
  <si>
    <t>שם קבלן המשנה</t>
  </si>
  <si>
    <t xml:space="preserve">מהות הפעילות </t>
  </si>
</sst>
</file>

<file path=xl/styles.xml><?xml version="1.0" encoding="utf-8"?>
<styleSheet xmlns="http://schemas.openxmlformats.org/spreadsheetml/2006/main">
  <numFmts count="33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[$-40D]dddd\ dd\ mmmm\ yyyy"/>
    <numFmt numFmtId="165" formatCode="[$-1010000]d/m/yyyy;@"/>
    <numFmt numFmtId="166" formatCode="[$-1010000]d/m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&lt;=9999999][$-1000000]###\-####;[$-1000000]\(###\)\ ###\-####"/>
    <numFmt numFmtId="172" formatCode="mm/yy"/>
    <numFmt numFmtId="173" formatCode="mmm\-yyyy"/>
    <numFmt numFmtId="174" formatCode="0.000"/>
    <numFmt numFmtId="175" formatCode="[$-1010000]m/d/yyyy;@"/>
    <numFmt numFmtId="176" formatCode="0.0%"/>
    <numFmt numFmtId="177" formatCode="#,##0.0"/>
    <numFmt numFmtId="178" formatCode="#,##0.000"/>
    <numFmt numFmtId="179" formatCode="mm/yyyy"/>
    <numFmt numFmtId="180" formatCode="#,##0_ ;[Red]\-#,##0\ "/>
    <numFmt numFmtId="181" formatCode="[$-1000000]00000"/>
    <numFmt numFmtId="182" formatCode="0.0"/>
    <numFmt numFmtId="183" formatCode="_ * #,##0.0_ ;_ * \-#,##0.0_ ;_ * &quot;-&quot;??_ ;_ @_ "/>
    <numFmt numFmtId="184" formatCode="#,##0.0_ ;[Red]\-#,##0.0\ "/>
    <numFmt numFmtId="185" formatCode="#,##0.00_ ;[Red]\-#,##0.00\ "/>
    <numFmt numFmtId="186" formatCode="0.000%"/>
    <numFmt numFmtId="187" formatCode="_ * #,##0_ ;_ * \-#,##0_ ;_ * &quot;-&quot;??_ ;_ @_ "/>
    <numFmt numFmtId="188" formatCode="#,###"/>
  </numFmts>
  <fonts count="73">
    <font>
      <sz val="10"/>
      <name val="Arial"/>
      <family val="0"/>
    </font>
    <font>
      <b/>
      <sz val="14"/>
      <name val="David"/>
      <family val="2"/>
    </font>
    <font>
      <b/>
      <sz val="12"/>
      <name val="David"/>
      <family val="2"/>
    </font>
    <font>
      <sz val="11"/>
      <name val="David"/>
      <family val="2"/>
    </font>
    <font>
      <b/>
      <sz val="12"/>
      <color indexed="8"/>
      <name val="David"/>
      <family val="2"/>
    </font>
    <font>
      <b/>
      <sz val="10"/>
      <name val="David"/>
      <family val="2"/>
    </font>
    <font>
      <sz val="12"/>
      <name val="David"/>
      <family val="2"/>
    </font>
    <font>
      <sz val="10"/>
      <name val="David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Arial"/>
      <family val="2"/>
    </font>
    <font>
      <b/>
      <sz val="14"/>
      <name val="Aharoni"/>
      <family val="0"/>
    </font>
    <font>
      <b/>
      <sz val="10"/>
      <name val="Aharoni"/>
      <family val="0"/>
    </font>
    <font>
      <b/>
      <sz val="16"/>
      <name val="Aharoni"/>
      <family val="0"/>
    </font>
    <font>
      <b/>
      <sz val="11"/>
      <name val="David"/>
      <family val="2"/>
    </font>
    <font>
      <b/>
      <sz val="12"/>
      <color indexed="12"/>
      <name val="David"/>
      <family val="2"/>
    </font>
    <font>
      <b/>
      <sz val="13"/>
      <name val="David"/>
      <family val="2"/>
    </font>
    <font>
      <b/>
      <sz val="12"/>
      <name val="Aharoni"/>
      <family val="0"/>
    </font>
    <font>
      <b/>
      <u val="single"/>
      <sz val="22"/>
      <name val="Aharoni"/>
      <family val="0"/>
    </font>
    <font>
      <b/>
      <sz val="13"/>
      <color indexed="12"/>
      <name val="David"/>
      <family val="2"/>
    </font>
    <font>
      <b/>
      <sz val="14"/>
      <color indexed="12"/>
      <name val="David"/>
      <family val="2"/>
    </font>
    <font>
      <sz val="14"/>
      <color indexed="12"/>
      <name val="David"/>
      <family val="2"/>
    </font>
    <font>
      <sz val="11"/>
      <name val="Arial"/>
      <family val="2"/>
    </font>
    <font>
      <sz val="10"/>
      <color indexed="9"/>
      <name val="David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8"/>
      <color indexed="62"/>
      <name val="Times New Roman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8"/>
      <name val="Times New Roman"/>
      <family val="2"/>
    </font>
    <font>
      <i/>
      <sz val="11"/>
      <name val="Arial"/>
      <family val="2"/>
    </font>
    <font>
      <b/>
      <sz val="18"/>
      <name val="Times New Roman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theme="3"/>
      <name val="Times New Roman"/>
      <family val="2"/>
    </font>
    <font>
      <b/>
      <sz val="10"/>
      <color indexed="1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gray0625">
        <fgColor indexed="8"/>
        <bgColor indexed="45"/>
      </patternFill>
    </fill>
    <fill>
      <patternFill patternType="solid">
        <fgColor theme="0" tint="-0.0499200001358985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56" fillId="38" borderId="0" applyNumberFormat="0" applyBorder="0" applyAlignment="0" applyProtection="0"/>
    <xf numFmtId="0" fontId="57" fillId="39" borderId="1" applyNumberFormat="0" applyAlignment="0" applyProtection="0"/>
    <xf numFmtId="0" fontId="58" fillId="4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41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4" fillId="42" borderId="1" applyNumberFormat="0" applyAlignment="0" applyProtection="0"/>
    <xf numFmtId="0" fontId="65" fillId="0" borderId="6" applyNumberFormat="0" applyFill="0" applyAlignment="0" applyProtection="0"/>
    <xf numFmtId="0" fontId="66" fillId="43" borderId="0" applyNumberFormat="0" applyBorder="0" applyAlignment="0" applyProtection="0"/>
    <xf numFmtId="0" fontId="12" fillId="0" borderId="0">
      <alignment/>
      <protection/>
    </xf>
    <xf numFmtId="0" fontId="0" fillId="44" borderId="7" applyNumberFormat="0" applyFont="0" applyAlignment="0" applyProtection="0"/>
    <xf numFmtId="0" fontId="67" fillId="39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55" fillId="37" borderId="0" applyNumberFormat="0" applyBorder="0" applyAlignment="0" applyProtection="0"/>
    <xf numFmtId="0" fontId="0" fillId="44" borderId="7" applyNumberFormat="0" applyFont="0" applyAlignment="0" applyProtection="0"/>
    <xf numFmtId="0" fontId="57" fillId="39" borderId="1" applyNumberFormat="0" applyAlignment="0" applyProtection="0"/>
    <xf numFmtId="0" fontId="60" fillId="41" borderId="0" applyNumberFormat="0" applyBorder="0" applyAlignment="0" applyProtection="0"/>
    <xf numFmtId="0" fontId="7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10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6" fillId="43" borderId="0" applyNumberFormat="0" applyBorder="0" applyAlignment="0" applyProtection="0"/>
    <xf numFmtId="0" fontId="69" fillId="0" borderId="9" applyNumberFormat="0" applyFill="0" applyAlignment="0" applyProtection="0"/>
    <xf numFmtId="0" fontId="67" fillId="39" borderId="8" applyNumberFormat="0" applyAlignment="0" applyProtection="0"/>
    <xf numFmtId="0" fontId="64" fillId="42" borderId="1" applyNumberFormat="0" applyAlignment="0" applyProtection="0"/>
    <xf numFmtId="0" fontId="56" fillId="38" borderId="0" applyNumberFormat="0" applyBorder="0" applyAlignment="0" applyProtection="0"/>
    <xf numFmtId="0" fontId="58" fillId="40" borderId="2" applyNumberFormat="0" applyAlignment="0" applyProtection="0"/>
    <xf numFmtId="0" fontId="65" fillId="0" borderId="6" applyNumberFormat="0" applyFill="0" applyAlignment="0" applyProtection="0"/>
  </cellStyleXfs>
  <cellXfs count="274">
    <xf numFmtId="0" fontId="0" fillId="0" borderId="0" xfId="0" applyAlignment="1">
      <alignment/>
    </xf>
    <xf numFmtId="0" fontId="2" fillId="45" borderId="11" xfId="0" applyFont="1" applyFill="1" applyBorder="1" applyAlignment="1" applyProtection="1">
      <alignment horizontal="center" wrapText="1" readingOrder="2"/>
      <protection/>
    </xf>
    <xf numFmtId="0" fontId="2" fillId="45" borderId="0" xfId="0" applyFont="1" applyFill="1" applyBorder="1" applyAlignment="1" applyProtection="1">
      <alignment horizontal="center" wrapText="1" readingOrder="2"/>
      <protection/>
    </xf>
    <xf numFmtId="0" fontId="2" fillId="45" borderId="0" xfId="0" applyFont="1" applyFill="1" applyBorder="1" applyAlignment="1" applyProtection="1">
      <alignment horizontal="right" wrapText="1" readingOrder="2"/>
      <protection/>
    </xf>
    <xf numFmtId="14" fontId="2" fillId="45" borderId="0" xfId="0" applyNumberFormat="1" applyFont="1" applyFill="1" applyBorder="1" applyAlignment="1" applyProtection="1">
      <alignment horizontal="center" wrapText="1" readingOrder="2"/>
      <protection/>
    </xf>
    <xf numFmtId="0" fontId="6" fillId="45" borderId="12" xfId="0" applyFont="1" applyFill="1" applyBorder="1" applyAlignment="1" applyProtection="1">
      <alignment horizontal="center" wrapText="1" readingOrder="2"/>
      <protection/>
    </xf>
    <xf numFmtId="0" fontId="3" fillId="45" borderId="11" xfId="0" applyFont="1" applyFill="1" applyBorder="1" applyAlignment="1" applyProtection="1">
      <alignment horizontal="right" vertical="top" wrapText="1"/>
      <protection/>
    </xf>
    <xf numFmtId="0" fontId="3" fillId="45" borderId="0" xfId="0" applyFont="1" applyFill="1" applyBorder="1" applyAlignment="1" applyProtection="1">
      <alignment horizontal="right" vertical="top" wrapText="1"/>
      <protection/>
    </xf>
    <xf numFmtId="171" fontId="3" fillId="45" borderId="0" xfId="0" applyNumberFormat="1" applyFont="1" applyFill="1" applyBorder="1" applyAlignment="1" applyProtection="1">
      <alignment horizontal="right" vertical="top" wrapText="1"/>
      <protection/>
    </xf>
    <xf numFmtId="171" fontId="3" fillId="45" borderId="12" xfId="0" applyNumberFormat="1" applyFont="1" applyFill="1" applyBorder="1" applyAlignment="1" applyProtection="1">
      <alignment vertical="top" wrapText="1"/>
      <protection/>
    </xf>
    <xf numFmtId="0" fontId="4" fillId="45" borderId="13" xfId="0" applyFont="1" applyFill="1" applyBorder="1" applyAlignment="1" applyProtection="1">
      <alignment vertical="top" wrapText="1" readingOrder="2"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45" borderId="0" xfId="0" applyFont="1" applyFill="1" applyBorder="1" applyAlignment="1" applyProtection="1">
      <alignment horizontal="center" wrapText="1" readingOrder="2"/>
      <protection/>
    </xf>
    <xf numFmtId="0" fontId="7" fillId="0" borderId="0" xfId="0" applyFont="1" applyFill="1" applyAlignment="1" applyProtection="1">
      <alignment/>
      <protection/>
    </xf>
    <xf numFmtId="0" fontId="7" fillId="45" borderId="11" xfId="0" applyFont="1" applyFill="1" applyBorder="1" applyAlignment="1" applyProtection="1">
      <alignment/>
      <protection/>
    </xf>
    <xf numFmtId="0" fontId="7" fillId="45" borderId="0" xfId="0" applyFont="1" applyFill="1" applyBorder="1" applyAlignment="1" applyProtection="1">
      <alignment/>
      <protection/>
    </xf>
    <xf numFmtId="0" fontId="7" fillId="45" borderId="12" xfId="0" applyFont="1" applyFill="1" applyBorder="1" applyAlignment="1" applyProtection="1">
      <alignment/>
      <protection/>
    </xf>
    <xf numFmtId="0" fontId="2" fillId="45" borderId="0" xfId="0" applyFont="1" applyFill="1" applyBorder="1" applyAlignment="1" applyProtection="1">
      <alignment horizontal="left"/>
      <protection/>
    </xf>
    <xf numFmtId="14" fontId="2" fillId="45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7" fillId="0" borderId="14" xfId="0" applyFont="1" applyBorder="1" applyAlignment="1" applyProtection="1">
      <alignment/>
      <protection/>
    </xf>
    <xf numFmtId="0" fontId="7" fillId="46" borderId="0" xfId="0" applyFont="1" applyFill="1" applyAlignment="1" applyProtection="1">
      <alignment/>
      <protection/>
    </xf>
    <xf numFmtId="172" fontId="7" fillId="46" borderId="0" xfId="0" applyNumberFormat="1" applyFont="1" applyFill="1" applyAlignment="1" applyProtection="1">
      <alignment/>
      <protection/>
    </xf>
    <xf numFmtId="172" fontId="7" fillId="0" borderId="0" xfId="0" applyNumberFormat="1" applyFont="1" applyAlignment="1" applyProtection="1">
      <alignment/>
      <protection/>
    </xf>
    <xf numFmtId="0" fontId="6" fillId="45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/>
      <protection/>
    </xf>
    <xf numFmtId="14" fontId="2" fillId="0" borderId="0" xfId="0" applyNumberFormat="1" applyFont="1" applyFill="1" applyBorder="1" applyAlignment="1" applyProtection="1">
      <alignment horizontal="center"/>
      <protection/>
    </xf>
    <xf numFmtId="0" fontId="13" fillId="45" borderId="15" xfId="0" applyFont="1" applyFill="1" applyBorder="1" applyAlignment="1" applyProtection="1">
      <alignment horizontal="left" vertical="top" wrapText="1" readingOrder="2"/>
      <protection/>
    </xf>
    <xf numFmtId="0" fontId="14" fillId="0" borderId="0" xfId="0" applyFont="1" applyAlignment="1" applyProtection="1">
      <alignment/>
      <protection/>
    </xf>
    <xf numFmtId="0" fontId="5" fillId="45" borderId="16" xfId="0" applyFont="1" applyFill="1" applyBorder="1" applyAlignment="1" applyProtection="1">
      <alignment horizontal="center" wrapText="1" readingOrder="2"/>
      <protection/>
    </xf>
    <xf numFmtId="0" fontId="7" fillId="0" borderId="0" xfId="0" applyFont="1" applyAlignment="1" applyProtection="1">
      <alignment horizontal="center"/>
      <protection/>
    </xf>
    <xf numFmtId="3" fontId="7" fillId="45" borderId="14" xfId="0" applyNumberFormat="1" applyFont="1" applyFill="1" applyBorder="1" applyAlignment="1" applyProtection="1">
      <alignment horizontal="center" vertical="center" wrapText="1" readingOrder="2"/>
      <protection/>
    </xf>
    <xf numFmtId="0" fontId="5" fillId="45" borderId="14" xfId="0" applyFont="1" applyFill="1" applyBorder="1" applyAlignment="1" applyProtection="1">
      <alignment horizontal="center" vertical="center" wrapText="1" readingOrder="2"/>
      <protection/>
    </xf>
    <xf numFmtId="0" fontId="5" fillId="45" borderId="14" xfId="0" applyFont="1" applyFill="1" applyBorder="1" applyAlignment="1" applyProtection="1">
      <alignment vertical="center" wrapText="1" readingOrder="2"/>
      <protection/>
    </xf>
    <xf numFmtId="0" fontId="7" fillId="0" borderId="0" xfId="0" applyFont="1" applyBorder="1" applyAlignment="1" applyProtection="1">
      <alignment/>
      <protection/>
    </xf>
    <xf numFmtId="180" fontId="7" fillId="0" borderId="0" xfId="0" applyNumberFormat="1" applyFont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0" fontId="7" fillId="42" borderId="14" xfId="0" applyFont="1" applyFill="1" applyBorder="1" applyAlignment="1" applyProtection="1">
      <alignment horizontal="center" wrapText="1"/>
      <protection/>
    </xf>
    <xf numFmtId="0" fontId="7" fillId="42" borderId="14" xfId="0" applyFont="1" applyFill="1" applyBorder="1" applyAlignment="1" applyProtection="1">
      <alignment horizontal="center"/>
      <protection/>
    </xf>
    <xf numFmtId="0" fontId="7" fillId="44" borderId="14" xfId="0" applyFont="1" applyFill="1" applyBorder="1" applyAlignment="1" applyProtection="1">
      <alignment horizontal="center"/>
      <protection/>
    </xf>
    <xf numFmtId="0" fontId="7" fillId="44" borderId="14" xfId="0" applyFont="1" applyFill="1" applyBorder="1" applyAlignment="1" applyProtection="1">
      <alignment horizontal="center" wrapText="1"/>
      <protection/>
    </xf>
    <xf numFmtId="0" fontId="2" fillId="45" borderId="14" xfId="0" applyFont="1" applyFill="1" applyBorder="1" applyAlignment="1" applyProtection="1">
      <alignment horizontal="center" wrapText="1"/>
      <protection/>
    </xf>
    <xf numFmtId="3" fontId="7" fillId="0" borderId="14" xfId="0" applyNumberFormat="1" applyFont="1" applyBorder="1" applyAlignment="1" applyProtection="1">
      <alignment horizontal="center" vertical="center" wrapText="1" readingOrder="2"/>
      <protection/>
    </xf>
    <xf numFmtId="180" fontId="7" fillId="0" borderId="14" xfId="0" applyNumberFormat="1" applyFont="1" applyBorder="1" applyAlignment="1" applyProtection="1">
      <alignment horizontal="center" vertical="center" wrapText="1" readingOrder="1"/>
      <protection/>
    </xf>
    <xf numFmtId="0" fontId="6" fillId="45" borderId="11" xfId="0" applyFont="1" applyFill="1" applyBorder="1" applyAlignment="1" applyProtection="1" quotePrefix="1">
      <alignment horizontal="right" readingOrder="2"/>
      <protection/>
    </xf>
    <xf numFmtId="0" fontId="6" fillId="45" borderId="11" xfId="0" applyFont="1" applyFill="1" applyBorder="1" applyAlignment="1" applyProtection="1">
      <alignment horizontal="right"/>
      <protection/>
    </xf>
    <xf numFmtId="0" fontId="5" fillId="47" borderId="16" xfId="0" applyFont="1" applyFill="1" applyBorder="1" applyAlignment="1" applyProtection="1">
      <alignment horizontal="center" wrapText="1" readingOrder="2"/>
      <protection/>
    </xf>
    <xf numFmtId="0" fontId="13" fillId="45" borderId="15" xfId="0" applyFont="1" applyFill="1" applyBorder="1" applyAlignment="1" applyProtection="1">
      <alignment horizontal="right" vertical="top" wrapText="1" readingOrder="2"/>
      <protection/>
    </xf>
    <xf numFmtId="0" fontId="7" fillId="42" borderId="14" xfId="0" applyFont="1" applyFill="1" applyBorder="1" applyAlignment="1" applyProtection="1" quotePrefix="1">
      <alignment horizontal="center" wrapText="1"/>
      <protection/>
    </xf>
    <xf numFmtId="0" fontId="7" fillId="44" borderId="14" xfId="0" applyFont="1" applyFill="1" applyBorder="1" applyAlignment="1" applyProtection="1">
      <alignment horizontal="right" wrapText="1" readingOrder="2"/>
      <protection/>
    </xf>
    <xf numFmtId="0" fontId="14" fillId="46" borderId="0" xfId="0" applyFont="1" applyFill="1" applyAlignment="1" applyProtection="1">
      <alignment/>
      <protection/>
    </xf>
    <xf numFmtId="180" fontId="7" fillId="46" borderId="0" xfId="0" applyNumberFormat="1" applyFont="1" applyFill="1" applyAlignment="1" applyProtection="1">
      <alignment/>
      <protection/>
    </xf>
    <xf numFmtId="0" fontId="7" fillId="46" borderId="0" xfId="0" applyFont="1" applyFill="1" applyAlignment="1" applyProtection="1">
      <alignment vertical="center"/>
      <protection/>
    </xf>
    <xf numFmtId="9" fontId="7" fillId="0" borderId="14" xfId="78" applyFont="1" applyBorder="1" applyAlignment="1" applyProtection="1">
      <alignment horizontal="center" vertical="center" wrapText="1" readingOrder="1"/>
      <protection/>
    </xf>
    <xf numFmtId="180" fontId="7" fillId="47" borderId="14" xfId="0" applyNumberFormat="1" applyFont="1" applyFill="1" applyBorder="1" applyAlignment="1" applyProtection="1">
      <alignment horizontal="center" vertical="center" wrapText="1"/>
      <protection/>
    </xf>
    <xf numFmtId="18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45" borderId="14" xfId="0" applyFont="1" applyFill="1" applyBorder="1" applyAlignment="1" applyProtection="1" quotePrefix="1">
      <alignment horizontal="center" vertical="top" wrapText="1"/>
      <protection/>
    </xf>
    <xf numFmtId="0" fontId="2" fillId="45" borderId="16" xfId="0" applyFont="1" applyFill="1" applyBorder="1" applyAlignment="1" applyProtection="1">
      <alignment horizontal="center" wrapText="1"/>
      <protection/>
    </xf>
    <xf numFmtId="0" fontId="2" fillId="45" borderId="17" xfId="0" applyFont="1" applyFill="1" applyBorder="1" applyAlignment="1" applyProtection="1">
      <alignment horizontal="center" wrapText="1"/>
      <protection/>
    </xf>
    <xf numFmtId="0" fontId="2" fillId="45" borderId="0" xfId="0" applyFont="1" applyFill="1" applyBorder="1" applyAlignment="1" applyProtection="1" quotePrefix="1">
      <alignment horizontal="center" wrapText="1"/>
      <protection/>
    </xf>
    <xf numFmtId="0" fontId="16" fillId="48" borderId="18" xfId="0" applyFont="1" applyFill="1" applyBorder="1" applyAlignment="1" applyProtection="1">
      <alignment vertical="center" wrapText="1" readingOrder="2"/>
      <protection/>
    </xf>
    <xf numFmtId="3" fontId="6" fillId="45" borderId="19" xfId="0" applyNumberFormat="1" applyFont="1" applyFill="1" applyBorder="1" applyAlignment="1" applyProtection="1">
      <alignment horizontal="center" vertical="center" wrapText="1" readingOrder="2"/>
      <protection/>
    </xf>
    <xf numFmtId="0" fontId="16" fillId="48" borderId="16" xfId="0" applyFont="1" applyFill="1" applyBorder="1" applyAlignment="1" applyProtection="1">
      <alignment horizontal="center" wrapText="1" readingOrder="2"/>
      <protection/>
    </xf>
    <xf numFmtId="3" fontId="6" fillId="45" borderId="20" xfId="0" applyNumberFormat="1" applyFont="1" applyFill="1" applyBorder="1" applyAlignment="1" applyProtection="1">
      <alignment horizontal="center" vertical="center" wrapText="1" readingOrder="2"/>
      <protection/>
    </xf>
    <xf numFmtId="14" fontId="13" fillId="45" borderId="15" xfId="0" applyNumberFormat="1" applyFont="1" applyFill="1" applyBorder="1" applyAlignment="1" applyProtection="1">
      <alignment vertical="top" wrapText="1" readingOrder="2"/>
      <protection/>
    </xf>
    <xf numFmtId="0" fontId="7" fillId="0" borderId="14" xfId="0" applyFont="1" applyBorder="1" applyAlignment="1" applyProtection="1">
      <alignment vertical="center" wrapText="1" readingOrder="2"/>
      <protection locked="0"/>
    </xf>
    <xf numFmtId="3" fontId="7" fillId="0" borderId="14" xfId="71" applyNumberFormat="1" applyFont="1" applyBorder="1" applyAlignment="1" applyProtection="1" quotePrefix="1">
      <alignment horizontal="center" vertical="center"/>
      <protection locked="0"/>
    </xf>
    <xf numFmtId="3" fontId="7" fillId="0" borderId="14" xfId="0" applyNumberFormat="1" applyFont="1" applyBorder="1" applyAlignment="1" applyProtection="1">
      <alignment horizontal="center" vertical="center" wrapText="1" readingOrder="2"/>
      <protection locked="0"/>
    </xf>
    <xf numFmtId="3" fontId="7" fillId="0" borderId="21" xfId="0" applyNumberFormat="1" applyFont="1" applyBorder="1" applyAlignment="1" applyProtection="1">
      <alignment horizontal="center" vertical="center" wrapText="1" readingOrder="2"/>
      <protection/>
    </xf>
    <xf numFmtId="3" fontId="7" fillId="0" borderId="22" xfId="0" applyNumberFormat="1" applyFont="1" applyBorder="1" applyAlignment="1" applyProtection="1">
      <alignment horizontal="right" vertical="center" wrapText="1" readingOrder="2"/>
      <protection/>
    </xf>
    <xf numFmtId="3" fontId="7" fillId="47" borderId="23" xfId="0" applyNumberFormat="1" applyFont="1" applyFill="1" applyBorder="1" applyAlignment="1" applyProtection="1">
      <alignment horizontal="center" vertical="center" wrapText="1" readingOrder="2"/>
      <protection/>
    </xf>
    <xf numFmtId="180" fontId="7" fillId="47" borderId="23" xfId="0" applyNumberFormat="1" applyFont="1" applyFill="1" applyBorder="1" applyAlignment="1" applyProtection="1">
      <alignment horizontal="center" vertical="center" wrapText="1"/>
      <protection/>
    </xf>
    <xf numFmtId="3" fontId="5" fillId="47" borderId="24" xfId="0" applyNumberFormat="1" applyFont="1" applyFill="1" applyBorder="1" applyAlignment="1" applyProtection="1">
      <alignment horizontal="right" vertical="center" readingOrder="2"/>
      <protection/>
    </xf>
    <xf numFmtId="0" fontId="5" fillId="49" borderId="16" xfId="0" applyFont="1" applyFill="1" applyBorder="1" applyAlignment="1" applyProtection="1">
      <alignment horizontal="center" wrapText="1" readingOrder="2"/>
      <protection/>
    </xf>
    <xf numFmtId="180" fontId="7" fillId="49" borderId="14" xfId="0" applyNumberFormat="1" applyFont="1" applyFill="1" applyBorder="1" applyAlignment="1" applyProtection="1">
      <alignment horizontal="center" vertical="center" wrapText="1"/>
      <protection/>
    </xf>
    <xf numFmtId="3" fontId="7" fillId="49" borderId="23" xfId="0" applyNumberFormat="1" applyFont="1" applyFill="1" applyBorder="1" applyAlignment="1" applyProtection="1">
      <alignment horizontal="center" vertical="center" wrapText="1" readingOrder="2"/>
      <protection/>
    </xf>
    <xf numFmtId="3" fontId="7" fillId="49" borderId="25" xfId="0" applyNumberFormat="1" applyFont="1" applyFill="1" applyBorder="1" applyAlignment="1" applyProtection="1">
      <alignment horizontal="center" vertical="center" wrapText="1" readingOrder="2"/>
      <protection/>
    </xf>
    <xf numFmtId="180" fontId="7" fillId="49" borderId="23" xfId="0" applyNumberFormat="1" applyFont="1" applyFill="1" applyBorder="1" applyAlignment="1" applyProtection="1">
      <alignment horizontal="center" vertical="center" wrapText="1"/>
      <protection/>
    </xf>
    <xf numFmtId="3" fontId="5" fillId="49" borderId="24" xfId="0" applyNumberFormat="1" applyFont="1" applyFill="1" applyBorder="1" applyAlignment="1" applyProtection="1">
      <alignment horizontal="right" vertical="center" readingOrder="2"/>
      <protection/>
    </xf>
    <xf numFmtId="0" fontId="5" fillId="47" borderId="17" xfId="0" applyFont="1" applyFill="1" applyBorder="1" applyAlignment="1" applyProtection="1">
      <alignment horizontal="center" wrapText="1" readingOrder="2"/>
      <protection/>
    </xf>
    <xf numFmtId="0" fontId="5" fillId="49" borderId="17" xfId="0" applyFont="1" applyFill="1" applyBorder="1" applyAlignment="1" applyProtection="1">
      <alignment horizontal="center" wrapText="1" readingOrder="2"/>
      <protection/>
    </xf>
    <xf numFmtId="176" fontId="13" fillId="0" borderId="26" xfId="78" applyNumberFormat="1" applyFont="1" applyFill="1" applyBorder="1" applyAlignment="1" applyProtection="1">
      <alignment horizontal="center" vertical="top" wrapText="1" readingOrder="2"/>
      <protection/>
    </xf>
    <xf numFmtId="0" fontId="5" fillId="49" borderId="27" xfId="0" applyFont="1" applyFill="1" applyBorder="1" applyAlignment="1" applyProtection="1">
      <alignment horizontal="center" wrapText="1" readingOrder="2"/>
      <protection/>
    </xf>
    <xf numFmtId="0" fontId="19" fillId="47" borderId="28" xfId="0" applyFont="1" applyFill="1" applyBorder="1" applyAlignment="1" applyProtection="1">
      <alignment horizontal="center" wrapText="1"/>
      <protection/>
    </xf>
    <xf numFmtId="0" fontId="7" fillId="47" borderId="29" xfId="0" applyFont="1" applyFill="1" applyBorder="1" applyAlignment="1" applyProtection="1">
      <alignment/>
      <protection/>
    </xf>
    <xf numFmtId="0" fontId="7" fillId="47" borderId="29" xfId="0" applyFont="1" applyFill="1" applyBorder="1" applyAlignment="1" applyProtection="1">
      <alignment vertical="center"/>
      <protection/>
    </xf>
    <xf numFmtId="0" fontId="7" fillId="47" borderId="30" xfId="0" applyFont="1" applyFill="1" applyBorder="1" applyAlignment="1" applyProtection="1">
      <alignment vertical="center"/>
      <protection/>
    </xf>
    <xf numFmtId="0" fontId="19" fillId="49" borderId="28" xfId="0" applyFont="1" applyFill="1" applyBorder="1" applyAlignment="1" applyProtection="1">
      <alignment horizontal="center" wrapText="1"/>
      <protection/>
    </xf>
    <xf numFmtId="0" fontId="7" fillId="49" borderId="29" xfId="0" applyFont="1" applyFill="1" applyBorder="1" applyAlignment="1" applyProtection="1">
      <alignment/>
      <protection/>
    </xf>
    <xf numFmtId="0" fontId="7" fillId="49" borderId="29" xfId="0" applyFont="1" applyFill="1" applyBorder="1" applyAlignment="1" applyProtection="1">
      <alignment vertical="center"/>
      <protection/>
    </xf>
    <xf numFmtId="0" fontId="7" fillId="49" borderId="30" xfId="0" applyFont="1" applyFill="1" applyBorder="1" applyAlignment="1" applyProtection="1">
      <alignment vertical="center"/>
      <protection/>
    </xf>
    <xf numFmtId="0" fontId="14" fillId="45" borderId="31" xfId="0" applyFont="1" applyFill="1" applyBorder="1" applyAlignment="1" applyProtection="1">
      <alignment/>
      <protection/>
    </xf>
    <xf numFmtId="0" fontId="5" fillId="48" borderId="16" xfId="0" applyFont="1" applyFill="1" applyBorder="1" applyAlignment="1" applyProtection="1">
      <alignment horizontal="center" wrapText="1" readingOrder="2"/>
      <protection/>
    </xf>
    <xf numFmtId="3" fontId="7" fillId="48" borderId="14" xfId="0" applyNumberFormat="1" applyFont="1" applyFill="1" applyBorder="1" applyAlignment="1" applyProtection="1">
      <alignment horizontal="center" vertical="center" wrapText="1" readingOrder="2"/>
      <protection/>
    </xf>
    <xf numFmtId="0" fontId="5" fillId="47" borderId="32" xfId="0" applyFont="1" applyFill="1" applyBorder="1" applyAlignment="1" applyProtection="1">
      <alignment horizontal="center" wrapText="1" readingOrder="2"/>
      <protection/>
    </xf>
    <xf numFmtId="3" fontId="7" fillId="0" borderId="31" xfId="0" applyNumberFormat="1" applyFont="1" applyBorder="1" applyAlignment="1" applyProtection="1">
      <alignment horizontal="center" vertical="center" wrapText="1" readingOrder="2"/>
      <protection/>
    </xf>
    <xf numFmtId="3" fontId="7" fillId="47" borderId="33" xfId="0" applyNumberFormat="1" applyFont="1" applyFill="1" applyBorder="1" applyAlignment="1" applyProtection="1">
      <alignment horizontal="center" vertical="center" wrapText="1" readingOrder="2"/>
      <protection/>
    </xf>
    <xf numFmtId="0" fontId="16" fillId="45" borderId="14" xfId="0" applyFont="1" applyFill="1" applyBorder="1" applyAlignment="1" applyProtection="1">
      <alignment horizontal="right" vertical="center" wrapText="1" readingOrder="2"/>
      <protection/>
    </xf>
    <xf numFmtId="0" fontId="16" fillId="45" borderId="34" xfId="0" applyFont="1" applyFill="1" applyBorder="1" applyAlignment="1" applyProtection="1">
      <alignment horizontal="right" vertical="center" wrapText="1" readingOrder="2"/>
      <protection/>
    </xf>
    <xf numFmtId="0" fontId="16" fillId="45" borderId="35" xfId="0" applyFont="1" applyFill="1" applyBorder="1" applyAlignment="1" applyProtection="1">
      <alignment horizontal="right" vertical="center" wrapText="1" readingOrder="2"/>
      <protection/>
    </xf>
    <xf numFmtId="0" fontId="7" fillId="45" borderId="14" xfId="0" applyFont="1" applyFill="1" applyBorder="1" applyAlignment="1" applyProtection="1">
      <alignment horizontal="center" vertical="center" wrapText="1" readingOrder="2"/>
      <protection/>
    </xf>
    <xf numFmtId="0" fontId="16" fillId="49" borderId="14" xfId="0" applyFont="1" applyFill="1" applyBorder="1" applyAlignment="1" applyProtection="1">
      <alignment horizontal="center" wrapText="1" readingOrder="2"/>
      <protection/>
    </xf>
    <xf numFmtId="3" fontId="6" fillId="49" borderId="14" xfId="0" applyNumberFormat="1" applyFont="1" applyFill="1" applyBorder="1" applyAlignment="1" applyProtection="1">
      <alignment horizontal="center" vertical="center" wrapText="1" readingOrder="2"/>
      <protection/>
    </xf>
    <xf numFmtId="0" fontId="7" fillId="46" borderId="0" xfId="0" applyFont="1" applyFill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14" fillId="47" borderId="0" xfId="0" applyFont="1" applyFill="1" applyBorder="1" applyAlignment="1" applyProtection="1">
      <alignment horizontal="center" wrapText="1"/>
      <protection/>
    </xf>
    <xf numFmtId="0" fontId="14" fillId="49" borderId="0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9" fontId="18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vertical="top" wrapText="1"/>
      <protection/>
    </xf>
    <xf numFmtId="0" fontId="16" fillId="0" borderId="0" xfId="0" applyFont="1" applyFill="1" applyBorder="1" applyAlignment="1" applyProtection="1">
      <alignment horizontal="center" wrapText="1" readingOrder="2"/>
      <protection/>
    </xf>
    <xf numFmtId="3" fontId="6" fillId="0" borderId="0" xfId="0" applyNumberFormat="1" applyFont="1" applyFill="1" applyBorder="1" applyAlignment="1" applyProtection="1">
      <alignment horizontal="center" vertical="center" wrapText="1" readingOrder="2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7" fillId="46" borderId="0" xfId="0" applyFont="1" applyFill="1" applyBorder="1" applyAlignment="1" applyProtection="1">
      <alignment horizontal="center"/>
      <protection/>
    </xf>
    <xf numFmtId="0" fontId="7" fillId="46" borderId="0" xfId="0" applyFont="1" applyFill="1" applyBorder="1" applyAlignment="1" applyProtection="1">
      <alignment/>
      <protection/>
    </xf>
    <xf numFmtId="0" fontId="5" fillId="45" borderId="36" xfId="0" applyFont="1" applyFill="1" applyBorder="1" applyAlignment="1" applyProtection="1" quotePrefix="1">
      <alignment vertical="top" wrapText="1" readingOrder="2"/>
      <protection/>
    </xf>
    <xf numFmtId="0" fontId="5" fillId="45" borderId="37" xfId="0" applyFont="1" applyFill="1" applyBorder="1" applyAlignment="1" applyProtection="1" quotePrefix="1">
      <alignment vertical="top" wrapText="1" readingOrder="2"/>
      <protection/>
    </xf>
    <xf numFmtId="3" fontId="16" fillId="45" borderId="12" xfId="0" applyNumberFormat="1" applyFont="1" applyFill="1" applyBorder="1" applyAlignment="1" applyProtection="1">
      <alignment horizontal="right" vertical="center" wrapText="1" readingOrder="2"/>
      <protection/>
    </xf>
    <xf numFmtId="0" fontId="2" fillId="45" borderId="38" xfId="0" applyFont="1" applyFill="1" applyBorder="1" applyAlignment="1" applyProtection="1">
      <alignment horizontal="center" wrapText="1"/>
      <protection/>
    </xf>
    <xf numFmtId="3" fontId="6" fillId="45" borderId="11" xfId="0" applyNumberFormat="1" applyFont="1" applyFill="1" applyBorder="1" applyAlignment="1" applyProtection="1">
      <alignment horizontal="center" vertical="center" wrapText="1" readingOrder="2"/>
      <protection/>
    </xf>
    <xf numFmtId="0" fontId="16" fillId="48" borderId="39" xfId="0" applyFont="1" applyFill="1" applyBorder="1" applyAlignment="1" applyProtection="1">
      <alignment horizontal="center" wrapText="1" readingOrder="2"/>
      <protection/>
    </xf>
    <xf numFmtId="0" fontId="16" fillId="48" borderId="34" xfId="0" applyFont="1" applyFill="1" applyBorder="1" applyAlignment="1" applyProtection="1">
      <alignment horizontal="center" vertical="center" wrapText="1" readingOrder="2"/>
      <protection/>
    </xf>
    <xf numFmtId="3" fontId="6" fillId="45" borderId="14" xfId="0" applyNumberFormat="1" applyFont="1" applyFill="1" applyBorder="1" applyAlignment="1" applyProtection="1">
      <alignment horizontal="center" vertical="center" wrapText="1" readingOrder="2"/>
      <protection/>
    </xf>
    <xf numFmtId="0" fontId="16" fillId="48" borderId="39" xfId="0" applyFont="1" applyFill="1" applyBorder="1" applyAlignment="1" applyProtection="1">
      <alignment horizontal="center" vertical="center" wrapText="1" readingOrder="2"/>
      <protection/>
    </xf>
    <xf numFmtId="0" fontId="16" fillId="48" borderId="14" xfId="0" applyFont="1" applyFill="1" applyBorder="1" applyAlignment="1" applyProtection="1">
      <alignment horizontal="center" wrapText="1" readingOrder="2"/>
      <protection/>
    </xf>
    <xf numFmtId="3" fontId="2" fillId="45" borderId="35" xfId="0" applyNumberFormat="1" applyFont="1" applyFill="1" applyBorder="1" applyAlignment="1" applyProtection="1">
      <alignment horizontal="center" vertical="center" wrapText="1" readingOrder="2"/>
      <protection/>
    </xf>
    <xf numFmtId="9" fontId="2" fillId="45" borderId="35" xfId="78" applyFont="1" applyFill="1" applyBorder="1" applyAlignment="1" applyProtection="1">
      <alignment horizontal="center" vertical="center" wrapText="1" readingOrder="2"/>
      <protection/>
    </xf>
    <xf numFmtId="0" fontId="16" fillId="48" borderId="31" xfId="0" applyFont="1" applyFill="1" applyBorder="1" applyAlignment="1" applyProtection="1">
      <alignment horizontal="center" wrapText="1" readingOrder="2"/>
      <protection/>
    </xf>
    <xf numFmtId="176" fontId="6" fillId="45" borderId="14" xfId="78" applyNumberFormat="1" applyFont="1" applyFill="1" applyBorder="1" applyAlignment="1" applyProtection="1">
      <alignment horizontal="center" vertical="center" wrapText="1" readingOrder="2"/>
      <protection/>
    </xf>
    <xf numFmtId="14" fontId="2" fillId="0" borderId="21" xfId="0" applyNumberFormat="1" applyFont="1" applyFill="1" applyBorder="1" applyAlignment="1" applyProtection="1">
      <alignment horizontal="center"/>
      <protection/>
    </xf>
    <xf numFmtId="3" fontId="6" fillId="47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47" borderId="40" xfId="0" applyNumberFormat="1" applyFont="1" applyFill="1" applyBorder="1" applyAlignment="1" applyProtection="1">
      <alignment horizontal="center" vertical="center" wrapText="1" readingOrder="2"/>
      <protection/>
    </xf>
    <xf numFmtId="0" fontId="16" fillId="49" borderId="31" xfId="0" applyFont="1" applyFill="1" applyBorder="1" applyAlignment="1" applyProtection="1">
      <alignment horizontal="center" wrapText="1" readingOrder="2"/>
      <protection/>
    </xf>
    <xf numFmtId="176" fontId="6" fillId="49" borderId="31" xfId="78" applyNumberFormat="1" applyFont="1" applyFill="1" applyBorder="1" applyAlignment="1" applyProtection="1">
      <alignment horizontal="center" vertical="center" wrapText="1" readingOrder="2"/>
      <protection/>
    </xf>
    <xf numFmtId="3" fontId="6" fillId="49" borderId="35" xfId="0" applyNumberFormat="1" applyFont="1" applyFill="1" applyBorder="1" applyAlignment="1" applyProtection="1">
      <alignment horizontal="center" vertical="center" wrapText="1" readingOrder="2"/>
      <protection/>
    </xf>
    <xf numFmtId="49" fontId="18" fillId="46" borderId="14" xfId="0" applyNumberFormat="1" applyFont="1" applyFill="1" applyBorder="1" applyAlignment="1" applyProtection="1">
      <alignment horizontal="center" vertical="top" wrapText="1"/>
      <protection/>
    </xf>
    <xf numFmtId="3" fontId="7" fillId="0" borderId="14" xfId="71" applyNumberFormat="1" applyFont="1" applyBorder="1" applyAlignment="1" applyProtection="1">
      <alignment horizontal="center" vertical="center"/>
      <protection locked="0"/>
    </xf>
    <xf numFmtId="3" fontId="6" fillId="45" borderId="41" xfId="0" applyNumberFormat="1" applyFont="1" applyFill="1" applyBorder="1" applyAlignment="1" applyProtection="1">
      <alignment horizontal="center" vertical="center" wrapText="1" readingOrder="2"/>
      <protection/>
    </xf>
    <xf numFmtId="9" fontId="6" fillId="49" borderId="35" xfId="78" applyNumberFormat="1" applyFont="1" applyFill="1" applyBorder="1" applyAlignment="1" applyProtection="1">
      <alignment horizontal="center" vertical="center" wrapText="1" readingOrder="2"/>
      <protection/>
    </xf>
    <xf numFmtId="0" fontId="2" fillId="45" borderId="14" xfId="0" applyFont="1" applyFill="1" applyBorder="1" applyAlignment="1" applyProtection="1">
      <alignment wrapText="1"/>
      <protection/>
    </xf>
    <xf numFmtId="1" fontId="18" fillId="45" borderId="14" xfId="0" applyNumberFormat="1" applyFont="1" applyFill="1" applyBorder="1" applyAlignment="1" applyProtection="1">
      <alignment horizontal="center" vertical="top" wrapText="1"/>
      <protection/>
    </xf>
    <xf numFmtId="0" fontId="1" fillId="50" borderId="41" xfId="0" applyFont="1" applyFill="1" applyBorder="1" applyAlignment="1" applyProtection="1">
      <alignment horizontal="center" wrapText="1" readingOrder="2"/>
      <protection/>
    </xf>
    <xf numFmtId="0" fontId="1" fillId="51" borderId="35" xfId="0" applyFont="1" applyFill="1" applyBorder="1" applyAlignment="1" applyProtection="1">
      <alignment horizontal="center" wrapText="1" readingOrder="2"/>
      <protection/>
    </xf>
    <xf numFmtId="14" fontId="1" fillId="50" borderId="35" xfId="0" applyNumberFormat="1" applyFont="1" applyFill="1" applyBorder="1" applyAlignment="1" applyProtection="1">
      <alignment horizontal="center" wrapText="1" readingOrder="2"/>
      <protection/>
    </xf>
    <xf numFmtId="0" fontId="1" fillId="50" borderId="35" xfId="0" applyFont="1" applyFill="1" applyBorder="1" applyAlignment="1" applyProtection="1">
      <alignment horizontal="center" wrapText="1" readingOrder="1"/>
      <protection/>
    </xf>
    <xf numFmtId="3" fontId="5" fillId="45" borderId="12" xfId="0" applyNumberFormat="1" applyFont="1" applyFill="1" applyBorder="1" applyAlignment="1" applyProtection="1">
      <alignment horizontal="right" vertical="center" wrapText="1" readingOrder="2"/>
      <protection/>
    </xf>
    <xf numFmtId="3" fontId="7" fillId="45" borderId="12" xfId="0" applyNumberFormat="1" applyFont="1" applyFill="1" applyBorder="1" applyAlignment="1" applyProtection="1">
      <alignment horizontal="right" vertical="center" wrapText="1" readingOrder="2"/>
      <protection/>
    </xf>
    <xf numFmtId="0" fontId="16" fillId="47" borderId="41" xfId="0" applyFont="1" applyFill="1" applyBorder="1" applyAlignment="1" applyProtection="1">
      <alignment horizontal="center" wrapText="1" readingOrder="2"/>
      <protection/>
    </xf>
    <xf numFmtId="0" fontId="16" fillId="47" borderId="42" xfId="0" applyFont="1" applyFill="1" applyBorder="1" applyAlignment="1" applyProtection="1">
      <alignment horizontal="center" wrapText="1" readingOrder="2"/>
      <protection/>
    </xf>
    <xf numFmtId="176" fontId="6" fillId="47" borderId="43" xfId="78" applyNumberFormat="1" applyFont="1" applyFill="1" applyBorder="1" applyAlignment="1" applyProtection="1">
      <alignment horizontal="center" vertical="center" wrapText="1" readingOrder="2"/>
      <protection/>
    </xf>
    <xf numFmtId="3" fontId="6" fillId="47" borderId="44" xfId="0" applyNumberFormat="1" applyFont="1" applyFill="1" applyBorder="1" applyAlignment="1" applyProtection="1">
      <alignment horizontal="center" vertical="center" wrapText="1" readingOrder="2"/>
      <protection/>
    </xf>
    <xf numFmtId="9" fontId="6" fillId="47" borderId="45" xfId="78" applyNumberFormat="1" applyFont="1" applyFill="1" applyBorder="1" applyAlignment="1" applyProtection="1">
      <alignment horizontal="center" vertical="center" wrapText="1" readingOrder="2"/>
      <protection/>
    </xf>
    <xf numFmtId="0" fontId="2" fillId="49" borderId="1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/>
      <protection/>
    </xf>
    <xf numFmtId="14" fontId="18" fillId="46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11" xfId="0" applyFont="1" applyFill="1" applyBorder="1" applyAlignment="1" applyProtection="1">
      <alignment/>
      <protection/>
    </xf>
    <xf numFmtId="0" fontId="2" fillId="47" borderId="21" xfId="0" applyFont="1" applyFill="1" applyBorder="1" applyAlignment="1" applyProtection="1">
      <alignment horizontal="center"/>
      <protection/>
    </xf>
    <xf numFmtId="49" fontId="18" fillId="46" borderId="21" xfId="0" applyNumberFormat="1" applyFont="1" applyFill="1" applyBorder="1" applyAlignment="1" applyProtection="1">
      <alignment horizontal="center" vertical="top" wrapText="1"/>
      <protection/>
    </xf>
    <xf numFmtId="3" fontId="7" fillId="0" borderId="14" xfId="71" applyNumberFormat="1" applyFont="1" applyBorder="1" applyAlignment="1" applyProtection="1" quotePrefix="1">
      <alignment horizontal="center" vertical="center" wrapText="1"/>
      <protection locked="0"/>
    </xf>
    <xf numFmtId="3" fontId="7" fillId="0" borderId="14" xfId="71" applyNumberFormat="1" applyFont="1" applyBorder="1" applyAlignment="1" applyProtection="1">
      <alignment horizontal="center" vertical="center" wrapText="1"/>
      <protection locked="0"/>
    </xf>
    <xf numFmtId="9" fontId="13" fillId="0" borderId="26" xfId="78" applyNumberFormat="1" applyFont="1" applyFill="1" applyBorder="1" applyAlignment="1" applyProtection="1">
      <alignment horizontal="center" vertical="top" wrapText="1" readingOrder="2"/>
      <protection/>
    </xf>
    <xf numFmtId="49" fontId="17" fillId="0" borderId="14" xfId="0" applyNumberFormat="1" applyFont="1" applyBorder="1" applyAlignment="1" applyProtection="1">
      <alignment horizontal="center" vertical="center" wrapText="1"/>
      <protection locked="0"/>
    </xf>
    <xf numFmtId="49" fontId="17" fillId="0" borderId="22" xfId="0" applyNumberFormat="1" applyFont="1" applyBorder="1" applyAlignment="1" applyProtection="1">
      <alignment horizontal="center" vertical="center" wrapText="1"/>
      <protection locked="0"/>
    </xf>
    <xf numFmtId="9" fontId="7" fillId="47" borderId="14" xfId="78" applyFont="1" applyFill="1" applyBorder="1" applyAlignment="1" applyProtection="1">
      <alignment horizontal="center" vertical="center" wrapText="1" readingOrder="1"/>
      <protection/>
    </xf>
    <xf numFmtId="14" fontId="17" fillId="0" borderId="31" xfId="0" applyNumberFormat="1" applyFont="1" applyBorder="1" applyAlignment="1" applyProtection="1">
      <alignment horizontal="center" vertical="center" wrapText="1"/>
      <protection locked="0"/>
    </xf>
    <xf numFmtId="171" fontId="17" fillId="0" borderId="14" xfId="0" applyNumberFormat="1" applyFont="1" applyBorder="1" applyAlignment="1" applyProtection="1">
      <alignment horizontal="center" vertical="center" wrapText="1"/>
      <protection locked="0"/>
    </xf>
    <xf numFmtId="171" fontId="17" fillId="0" borderId="31" xfId="0" applyNumberFormat="1" applyFont="1" applyBorder="1" applyAlignment="1" applyProtection="1">
      <alignment horizontal="center" vertical="center" wrapText="1"/>
      <protection locked="0"/>
    </xf>
    <xf numFmtId="49" fontId="18" fillId="0" borderId="31" xfId="0" applyNumberFormat="1" applyFont="1" applyFill="1" applyBorder="1" applyAlignment="1" applyProtection="1">
      <alignment horizontal="center" vertical="top" wrapText="1"/>
      <protection/>
    </xf>
    <xf numFmtId="172" fontId="7" fillId="46" borderId="0" xfId="75" applyNumberFormat="1" applyFont="1" applyFill="1" applyBorder="1" applyAlignment="1" applyProtection="1">
      <alignment horizontal="center" wrapText="1"/>
      <protection/>
    </xf>
    <xf numFmtId="14" fontId="1" fillId="51" borderId="35" xfId="0" applyNumberFormat="1" applyFont="1" applyFill="1" applyBorder="1" applyAlignment="1" applyProtection="1">
      <alignment horizontal="center" wrapText="1" readingOrder="2"/>
      <protection/>
    </xf>
    <xf numFmtId="14" fontId="17" fillId="0" borderId="24" xfId="0" applyNumberFormat="1" applyFont="1" applyFill="1" applyBorder="1" applyAlignment="1" applyProtection="1">
      <alignment horizontal="center"/>
      <protection locked="0"/>
    </xf>
    <xf numFmtId="0" fontId="4" fillId="45" borderId="47" xfId="0" applyFont="1" applyFill="1" applyBorder="1" applyAlignment="1" applyProtection="1">
      <alignment wrapText="1" readingOrder="2"/>
      <protection/>
    </xf>
    <xf numFmtId="0" fontId="0" fillId="0" borderId="37" xfId="0" applyBorder="1" applyAlignment="1" applyProtection="1" quotePrefix="1">
      <alignment horizontal="center"/>
      <protection/>
    </xf>
    <xf numFmtId="9" fontId="2" fillId="0" borderId="35" xfId="78" applyFont="1" applyFill="1" applyBorder="1" applyAlignment="1" applyProtection="1">
      <alignment horizontal="center" vertical="center" wrapText="1" readingOrder="2"/>
      <protection locked="0"/>
    </xf>
    <xf numFmtId="49" fontId="1" fillId="52" borderId="42" xfId="0" applyNumberFormat="1" applyFont="1" applyFill="1" applyBorder="1" applyAlignment="1" applyProtection="1">
      <alignment horizontal="center" wrapText="1" readingOrder="2"/>
      <protection/>
    </xf>
    <xf numFmtId="0" fontId="16" fillId="48" borderId="14" xfId="0" applyFont="1" applyFill="1" applyBorder="1" applyAlignment="1" applyProtection="1">
      <alignment horizontal="center" vertical="center" wrapText="1" readingOrder="2"/>
      <protection/>
    </xf>
    <xf numFmtId="0" fontId="6" fillId="45" borderId="14" xfId="0" applyFont="1" applyFill="1" applyBorder="1" applyAlignment="1" applyProtection="1">
      <alignment horizontal="center" vertical="center" wrapText="1" readingOrder="2"/>
      <protection/>
    </xf>
    <xf numFmtId="0" fontId="6" fillId="0" borderId="14" xfId="0" applyFont="1" applyBorder="1" applyAlignment="1" applyProtection="1">
      <alignment vertical="center" wrapText="1" readingOrder="2"/>
      <protection locked="0"/>
    </xf>
    <xf numFmtId="3" fontId="6" fillId="0" borderId="14" xfId="71" applyNumberFormat="1" applyFont="1" applyBorder="1" applyAlignment="1" applyProtection="1">
      <alignment horizontal="center" vertical="center" wrapText="1"/>
      <protection locked="0"/>
    </xf>
    <xf numFmtId="3" fontId="6" fillId="0" borderId="14" xfId="71" applyNumberFormat="1" applyFont="1" applyBorder="1" applyAlignment="1" applyProtection="1" quotePrefix="1">
      <alignment horizontal="center" vertical="center"/>
      <protection locked="0"/>
    </xf>
    <xf numFmtId="3" fontId="6" fillId="0" borderId="14" xfId="0" applyNumberFormat="1" applyFont="1" applyBorder="1" applyAlignment="1" applyProtection="1">
      <alignment horizontal="center" vertical="center" wrapText="1" readingOrder="2"/>
      <protection locked="0"/>
    </xf>
    <xf numFmtId="3" fontId="6" fillId="48" borderId="14" xfId="0" applyNumberFormat="1" applyFont="1" applyFill="1" applyBorder="1" applyAlignment="1" applyProtection="1">
      <alignment horizontal="center" vertical="center" wrapText="1" readingOrder="2"/>
      <protection/>
    </xf>
    <xf numFmtId="3" fontId="6" fillId="0" borderId="14" xfId="71" applyNumberFormat="1" applyFont="1" applyBorder="1" applyAlignment="1" applyProtection="1" quotePrefix="1">
      <alignment horizontal="center" vertical="center" wrapText="1"/>
      <protection locked="0"/>
    </xf>
    <xf numFmtId="0" fontId="2" fillId="45" borderId="14" xfId="0" applyFont="1" applyFill="1" applyBorder="1" applyAlignment="1" applyProtection="1">
      <alignment vertical="center" wrapText="1" readingOrder="2"/>
      <protection/>
    </xf>
    <xf numFmtId="0" fontId="2" fillId="45" borderId="14" xfId="0" applyFont="1" applyFill="1" applyBorder="1" applyAlignment="1" applyProtection="1">
      <alignment horizontal="center" vertical="center" wrapText="1" readingOrder="2"/>
      <protection/>
    </xf>
    <xf numFmtId="0" fontId="25" fillId="46" borderId="0" xfId="0" applyFont="1" applyFill="1" applyAlignment="1" applyProtection="1">
      <alignment/>
      <protection/>
    </xf>
    <xf numFmtId="0" fontId="7" fillId="46" borderId="0" xfId="0" applyFont="1" applyFill="1" applyAlignment="1" applyProtection="1" quotePrefix="1">
      <alignment/>
      <protection/>
    </xf>
    <xf numFmtId="0" fontId="24" fillId="0" borderId="0" xfId="0" applyFont="1" applyAlignment="1">
      <alignment/>
    </xf>
    <xf numFmtId="0" fontId="72" fillId="45" borderId="31" xfId="0" applyFont="1" applyFill="1" applyBorder="1" applyAlignment="1" applyProtection="1">
      <alignment horizontal="right" wrapText="1" readingOrder="2"/>
      <protection/>
    </xf>
    <xf numFmtId="0" fontId="72" fillId="45" borderId="38" xfId="0" applyFont="1" applyFill="1" applyBorder="1" applyAlignment="1" applyProtection="1" quotePrefix="1">
      <alignment horizontal="right" wrapText="1" readingOrder="2"/>
      <protection/>
    </xf>
    <xf numFmtId="188" fontId="6" fillId="0" borderId="14" xfId="71" applyNumberFormat="1" applyFont="1" applyBorder="1" applyAlignment="1" applyProtection="1" quotePrefix="1">
      <alignment horizontal="center" vertical="center"/>
      <protection locked="0"/>
    </xf>
    <xf numFmtId="3" fontId="6" fillId="53" borderId="21" xfId="0" applyNumberFormat="1" applyFont="1" applyFill="1" applyBorder="1" applyAlignment="1" applyProtection="1">
      <alignment horizontal="center" vertical="center" wrapText="1" readingOrder="2"/>
      <protection/>
    </xf>
    <xf numFmtId="3" fontId="6" fillId="53" borderId="40" xfId="0" applyNumberFormat="1" applyFont="1" applyFill="1" applyBorder="1" applyAlignment="1" applyProtection="1">
      <alignment horizontal="center" vertical="center" wrapText="1" readingOrder="2"/>
      <protection/>
    </xf>
    <xf numFmtId="3" fontId="6" fillId="53" borderId="44" xfId="0" applyNumberFormat="1" applyFont="1" applyFill="1" applyBorder="1" applyAlignment="1" applyProtection="1">
      <alignment horizontal="center" vertical="center" wrapText="1" readingOrder="2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37" xfId="0" applyFont="1" applyBorder="1" applyAlignment="1" applyProtection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23" fillId="0" borderId="14" xfId="0" applyFont="1" applyFill="1" applyBorder="1" applyAlignment="1" applyProtection="1">
      <alignment horizontal="center" wrapText="1" readingOrder="2"/>
      <protection locked="0"/>
    </xf>
    <xf numFmtId="0" fontId="23" fillId="0" borderId="22" xfId="0" applyFont="1" applyFill="1" applyBorder="1" applyAlignment="1" applyProtection="1">
      <alignment horizontal="center" wrapText="1" readingOrder="2"/>
      <protection locked="0"/>
    </xf>
    <xf numFmtId="0" fontId="4" fillId="45" borderId="48" xfId="0" applyFont="1" applyFill="1" applyBorder="1" applyAlignment="1" applyProtection="1">
      <alignment horizontal="center" vertical="top" wrapText="1" readingOrder="2"/>
      <protection/>
    </xf>
    <xf numFmtId="0" fontId="4" fillId="45" borderId="20" xfId="0" applyFont="1" applyFill="1" applyBorder="1" applyAlignment="1" applyProtection="1">
      <alignment horizontal="center" vertical="top" wrapText="1" readingOrder="2"/>
      <protection/>
    </xf>
    <xf numFmtId="0" fontId="7" fillId="45" borderId="49" xfId="0" applyFont="1" applyFill="1" applyBorder="1" applyAlignment="1" applyProtection="1">
      <alignment horizontal="center"/>
      <protection/>
    </xf>
    <xf numFmtId="0" fontId="7" fillId="45" borderId="50" xfId="0" applyFont="1" applyFill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 vertical="center" wrapText="1"/>
      <protection locked="0"/>
    </xf>
    <xf numFmtId="0" fontId="22" fillId="0" borderId="31" xfId="0" applyFont="1" applyBorder="1" applyAlignment="1" applyProtection="1">
      <alignment horizontal="center" vertical="center" wrapText="1"/>
      <protection locked="0"/>
    </xf>
    <xf numFmtId="0" fontId="2" fillId="45" borderId="51" xfId="0" applyFont="1" applyFill="1" applyBorder="1" applyAlignment="1" applyProtection="1">
      <alignment horizontal="center" wrapText="1"/>
      <protection/>
    </xf>
    <xf numFmtId="0" fontId="2" fillId="45" borderId="31" xfId="0" applyFont="1" applyFill="1" applyBorder="1" applyAlignment="1" applyProtection="1">
      <alignment horizontal="center" wrapText="1"/>
      <protection/>
    </xf>
    <xf numFmtId="49" fontId="17" fillId="0" borderId="51" xfId="0" applyNumberFormat="1" applyFont="1" applyBorder="1" applyAlignment="1" applyProtection="1">
      <alignment horizontal="center" vertical="center" wrapText="1"/>
      <protection locked="0"/>
    </xf>
    <xf numFmtId="49" fontId="17" fillId="0" borderId="31" xfId="0" applyNumberFormat="1" applyFont="1" applyBorder="1" applyAlignment="1" applyProtection="1">
      <alignment horizontal="center" vertical="center" wrapText="1"/>
      <protection locked="0"/>
    </xf>
    <xf numFmtId="0" fontId="4" fillId="45" borderId="52" xfId="0" applyFont="1" applyFill="1" applyBorder="1" applyAlignment="1" applyProtection="1">
      <alignment horizontal="center" vertical="top" wrapText="1" readingOrder="2"/>
      <protection/>
    </xf>
    <xf numFmtId="0" fontId="4" fillId="45" borderId="53" xfId="0" applyFont="1" applyFill="1" applyBorder="1" applyAlignment="1" applyProtection="1">
      <alignment horizontal="center" vertical="top" wrapText="1" readingOrder="2"/>
      <protection/>
    </xf>
    <xf numFmtId="0" fontId="23" fillId="0" borderId="51" xfId="0" applyFont="1" applyFill="1" applyBorder="1" applyAlignment="1" applyProtection="1">
      <alignment horizontal="right"/>
      <protection locked="0"/>
    </xf>
    <xf numFmtId="0" fontId="23" fillId="0" borderId="31" xfId="0" applyFont="1" applyFill="1" applyBorder="1" applyAlignment="1" applyProtection="1">
      <alignment horizontal="right"/>
      <protection locked="0"/>
    </xf>
    <xf numFmtId="0" fontId="4" fillId="45" borderId="54" xfId="0" applyFont="1" applyFill="1" applyBorder="1" applyAlignment="1" applyProtection="1">
      <alignment horizontal="center" wrapText="1" readingOrder="2"/>
      <protection/>
    </xf>
    <xf numFmtId="0" fontId="1" fillId="45" borderId="21" xfId="0" applyFont="1" applyFill="1" applyBorder="1" applyAlignment="1" applyProtection="1" quotePrefix="1">
      <alignment horizontal="center" vertical="top" wrapText="1" readingOrder="2"/>
      <protection/>
    </xf>
    <xf numFmtId="0" fontId="1" fillId="45" borderId="14" xfId="0" applyFont="1" applyFill="1" applyBorder="1" applyAlignment="1" applyProtection="1">
      <alignment horizontal="center" vertical="top" wrapText="1" readingOrder="2"/>
      <protection/>
    </xf>
    <xf numFmtId="0" fontId="1" fillId="45" borderId="34" xfId="0" applyFont="1" applyFill="1" applyBorder="1" applyAlignment="1" applyProtection="1">
      <alignment horizontal="center" vertical="top" wrapText="1" readingOrder="2"/>
      <protection/>
    </xf>
    <xf numFmtId="0" fontId="1" fillId="45" borderId="55" xfId="0" applyFont="1" applyFill="1" applyBorder="1" applyAlignment="1" applyProtection="1">
      <alignment horizontal="center" vertical="top" wrapText="1" readingOrder="2"/>
      <protection/>
    </xf>
    <xf numFmtId="0" fontId="2" fillId="45" borderId="14" xfId="0" applyFont="1" applyFill="1" applyBorder="1" applyAlignment="1" applyProtection="1">
      <alignment horizontal="center" wrapText="1"/>
      <protection/>
    </xf>
    <xf numFmtId="0" fontId="2" fillId="45" borderId="22" xfId="0" applyFont="1" applyFill="1" applyBorder="1" applyAlignment="1" applyProtection="1">
      <alignment horizontal="center" wrapText="1"/>
      <protection/>
    </xf>
    <xf numFmtId="0" fontId="20" fillId="47" borderId="0" xfId="0" applyFont="1" applyFill="1" applyBorder="1" applyAlignment="1" applyProtection="1">
      <alignment horizontal="center" readingOrder="2"/>
      <protection/>
    </xf>
    <xf numFmtId="0" fontId="2" fillId="45" borderId="51" xfId="0" applyFont="1" applyFill="1" applyBorder="1" applyAlignment="1" applyProtection="1">
      <alignment horizontal="center" vertical="top" wrapText="1"/>
      <protection/>
    </xf>
    <xf numFmtId="0" fontId="2" fillId="45" borderId="31" xfId="0" applyFont="1" applyFill="1" applyBorder="1" applyAlignment="1" applyProtection="1">
      <alignment horizontal="center" vertical="top" wrapText="1"/>
      <protection/>
    </xf>
    <xf numFmtId="0" fontId="23" fillId="0" borderId="38" xfId="0" applyFont="1" applyFill="1" applyBorder="1" applyAlignment="1" applyProtection="1">
      <alignment horizontal="center" wrapText="1" readingOrder="2"/>
      <protection locked="0"/>
    </xf>
    <xf numFmtId="0" fontId="23" fillId="0" borderId="31" xfId="0" applyFont="1" applyFill="1" applyBorder="1" applyAlignment="1" applyProtection="1">
      <alignment horizontal="center" wrapText="1" readingOrder="2"/>
      <protection locked="0"/>
    </xf>
    <xf numFmtId="1" fontId="21" fillId="46" borderId="38" xfId="0" applyNumberFormat="1" applyFont="1" applyFill="1" applyBorder="1" applyAlignment="1" applyProtection="1">
      <alignment horizontal="center" vertical="top" wrapText="1"/>
      <protection locked="0"/>
    </xf>
    <xf numFmtId="1" fontId="21" fillId="46" borderId="15" xfId="0" applyNumberFormat="1" applyFont="1" applyFill="1" applyBorder="1" applyAlignment="1" applyProtection="1">
      <alignment horizontal="center" vertical="top" wrapText="1"/>
      <protection locked="0"/>
    </xf>
    <xf numFmtId="1" fontId="21" fillId="46" borderId="43" xfId="0" applyNumberFormat="1" applyFont="1" applyFill="1" applyBorder="1" applyAlignment="1" applyProtection="1">
      <alignment horizontal="center" vertical="top" wrapText="1"/>
      <protection locked="0"/>
    </xf>
    <xf numFmtId="49" fontId="21" fillId="46" borderId="51" xfId="0" applyNumberFormat="1" applyFont="1" applyFill="1" applyBorder="1" applyAlignment="1" applyProtection="1">
      <alignment horizontal="center" vertical="top" wrapText="1"/>
      <protection locked="0"/>
    </xf>
    <xf numFmtId="49" fontId="21" fillId="46" borderId="31" xfId="0" applyNumberFormat="1" applyFont="1" applyFill="1" applyBorder="1" applyAlignment="1" applyProtection="1">
      <alignment horizontal="center" vertical="top" wrapText="1"/>
      <protection locked="0"/>
    </xf>
    <xf numFmtId="0" fontId="2" fillId="45" borderId="21" xfId="0" applyFont="1" applyFill="1" applyBorder="1" applyAlignment="1" applyProtection="1">
      <alignment horizontal="center" vertical="center" wrapText="1"/>
      <protection/>
    </xf>
    <xf numFmtId="0" fontId="2" fillId="45" borderId="15" xfId="0" applyFont="1" applyFill="1" applyBorder="1" applyAlignment="1" applyProtection="1">
      <alignment horizontal="center" wrapText="1"/>
      <protection/>
    </xf>
    <xf numFmtId="0" fontId="8" fillId="0" borderId="38" xfId="7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1" fillId="45" borderId="51" xfId="0" applyFont="1" applyFill="1" applyBorder="1" applyAlignment="1" applyProtection="1">
      <alignment horizontal="center" vertical="top" wrapText="1" readingOrder="2"/>
      <protection/>
    </xf>
    <xf numFmtId="0" fontId="1" fillId="45" borderId="15" xfId="0" applyFont="1" applyFill="1" applyBorder="1" applyAlignment="1" applyProtection="1">
      <alignment horizontal="center" vertical="top" wrapText="1" readingOrder="2"/>
      <protection/>
    </xf>
    <xf numFmtId="0" fontId="1" fillId="45" borderId="43" xfId="0" applyFont="1" applyFill="1" applyBorder="1" applyAlignment="1" applyProtection="1">
      <alignment horizontal="center" vertical="top" wrapText="1" readingOrder="2"/>
      <protection/>
    </xf>
    <xf numFmtId="0" fontId="2" fillId="45" borderId="37" xfId="0" applyFont="1" applyFill="1" applyBorder="1" applyAlignment="1" applyProtection="1">
      <alignment horizontal="left"/>
      <protection/>
    </xf>
    <xf numFmtId="0" fontId="2" fillId="45" borderId="38" xfId="0" applyFont="1" applyFill="1" applyBorder="1" applyAlignment="1" applyProtection="1">
      <alignment horizontal="center" vertical="top" wrapText="1"/>
      <protection/>
    </xf>
    <xf numFmtId="0" fontId="2" fillId="45" borderId="15" xfId="0" applyFont="1" applyFill="1" applyBorder="1" applyAlignment="1" applyProtection="1">
      <alignment horizontal="center" vertical="top" wrapText="1"/>
      <protection/>
    </xf>
    <xf numFmtId="0" fontId="2" fillId="45" borderId="43" xfId="0" applyFont="1" applyFill="1" applyBorder="1" applyAlignment="1" applyProtection="1">
      <alignment horizontal="center" vertical="top" wrapText="1"/>
      <protection/>
    </xf>
    <xf numFmtId="49" fontId="17" fillId="0" borderId="38" xfId="71" applyNumberFormat="1" applyFont="1" applyBorder="1" applyAlignment="1" applyProtection="1">
      <alignment horizontal="center" vertical="center" wrapText="1"/>
      <protection locked="0"/>
    </xf>
    <xf numFmtId="49" fontId="17" fillId="0" borderId="43" xfId="0" applyNumberFormat="1" applyFont="1" applyBorder="1" applyAlignment="1" applyProtection="1">
      <alignment horizontal="center" vertical="center" wrapText="1"/>
      <protection locked="0"/>
    </xf>
    <xf numFmtId="0" fontId="8" fillId="45" borderId="52" xfId="71" applyFill="1" applyBorder="1" applyAlignment="1" applyProtection="1">
      <alignment horizontal="left"/>
      <protection/>
    </xf>
    <xf numFmtId="0" fontId="8" fillId="45" borderId="54" xfId="71" applyFill="1" applyBorder="1" applyAlignment="1" applyProtection="1">
      <alignment horizontal="left"/>
      <protection/>
    </xf>
    <xf numFmtId="0" fontId="8" fillId="45" borderId="20" xfId="71" applyFill="1" applyBorder="1" applyAlignment="1" applyProtection="1">
      <alignment horizontal="left"/>
      <protection/>
    </xf>
    <xf numFmtId="0" fontId="13" fillId="47" borderId="56" xfId="0" applyFont="1" applyFill="1" applyBorder="1" applyAlignment="1" applyProtection="1" quotePrefix="1">
      <alignment horizontal="center" vertical="top" wrapText="1" readingOrder="2"/>
      <protection/>
    </xf>
    <xf numFmtId="0" fontId="13" fillId="47" borderId="45" xfId="0" applyFont="1" applyFill="1" applyBorder="1" applyAlignment="1" applyProtection="1" quotePrefix="1">
      <alignment horizontal="center" vertical="top" wrapText="1" readingOrder="2"/>
      <protection/>
    </xf>
    <xf numFmtId="0" fontId="0" fillId="0" borderId="37" xfId="0" applyBorder="1" applyAlignment="1" applyProtection="1" quotePrefix="1">
      <alignment horizontal="center"/>
      <protection/>
    </xf>
    <xf numFmtId="0" fontId="13" fillId="45" borderId="38" xfId="0" applyFont="1" applyFill="1" applyBorder="1" applyAlignment="1" applyProtection="1">
      <alignment horizontal="right" vertical="top" wrapText="1" readingOrder="2"/>
      <protection/>
    </xf>
    <xf numFmtId="0" fontId="13" fillId="45" borderId="15" xfId="0" applyFont="1" applyFill="1" applyBorder="1" applyAlignment="1" applyProtection="1">
      <alignment horizontal="right" vertical="top" wrapText="1" readingOrder="2"/>
      <protection/>
    </xf>
    <xf numFmtId="0" fontId="13" fillId="49" borderId="44" xfId="0" applyFont="1" applyFill="1" applyBorder="1" applyAlignment="1" applyProtection="1" quotePrefix="1">
      <alignment horizontal="left" vertical="top" readingOrder="2"/>
      <protection/>
    </xf>
    <xf numFmtId="0" fontId="13" fillId="49" borderId="57" xfId="0" applyFont="1" applyFill="1" applyBorder="1" applyAlignment="1" applyProtection="1" quotePrefix="1">
      <alignment horizontal="left" vertical="top" readingOrder="2"/>
      <protection/>
    </xf>
    <xf numFmtId="0" fontId="15" fillId="54" borderId="58" xfId="0" applyFont="1" applyFill="1" applyBorder="1" applyAlignment="1" applyProtection="1">
      <alignment horizontal="center" vertical="top" wrapText="1" readingOrder="2"/>
      <protection/>
    </xf>
    <xf numFmtId="0" fontId="15" fillId="54" borderId="59" xfId="0" applyFont="1" applyFill="1" applyBorder="1" applyAlignment="1" applyProtection="1">
      <alignment horizontal="center" vertical="top" wrapText="1" readingOrder="2"/>
      <protection/>
    </xf>
    <xf numFmtId="0" fontId="15" fillId="54" borderId="45" xfId="0" applyFont="1" applyFill="1" applyBorder="1" applyAlignment="1" applyProtection="1">
      <alignment horizontal="center" vertical="top" wrapText="1" readingOrder="2"/>
      <protection/>
    </xf>
    <xf numFmtId="0" fontId="15" fillId="55" borderId="56" xfId="0" applyFont="1" applyFill="1" applyBorder="1" applyAlignment="1" applyProtection="1">
      <alignment horizontal="center" vertical="top" wrapText="1" readingOrder="2"/>
      <protection/>
    </xf>
    <xf numFmtId="0" fontId="15" fillId="55" borderId="59" xfId="0" applyFont="1" applyFill="1" applyBorder="1" applyAlignment="1" applyProtection="1">
      <alignment horizontal="center" vertical="top" wrapText="1" readingOrder="2"/>
      <protection/>
    </xf>
    <xf numFmtId="0" fontId="15" fillId="55" borderId="45" xfId="0" applyFont="1" applyFill="1" applyBorder="1" applyAlignment="1" applyProtection="1">
      <alignment horizontal="center" vertical="top" wrapText="1" readingOrder="2"/>
      <protection/>
    </xf>
    <xf numFmtId="0" fontId="13" fillId="49" borderId="56" xfId="0" applyFont="1" applyFill="1" applyBorder="1" applyAlignment="1" applyProtection="1" quotePrefix="1">
      <alignment horizontal="center" vertical="top" wrapText="1" readingOrder="2"/>
      <protection/>
    </xf>
    <xf numFmtId="0" fontId="13" fillId="49" borderId="45" xfId="0" applyFont="1" applyFill="1" applyBorder="1" applyAlignment="1" applyProtection="1" quotePrefix="1">
      <alignment horizontal="center" vertical="top" wrapText="1" readingOrder="2"/>
      <protection/>
    </xf>
    <xf numFmtId="0" fontId="13" fillId="45" borderId="38" xfId="0" applyFont="1" applyFill="1" applyBorder="1" applyAlignment="1" applyProtection="1" quotePrefix="1">
      <alignment horizontal="right" vertical="top" wrapText="1" readingOrder="2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הדגשה1" xfId="21"/>
    <cellStyle name="20% - הדגשה2" xfId="22"/>
    <cellStyle name="20% - הדגשה3" xfId="23"/>
    <cellStyle name="20% - הדגשה4" xfId="24"/>
    <cellStyle name="20% - הדגשה5" xfId="25"/>
    <cellStyle name="20% - הדגשה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הדגשה1" xfId="33"/>
    <cellStyle name="40% - הדגשה2" xfId="34"/>
    <cellStyle name="40% - הדגשה3" xfId="35"/>
    <cellStyle name="40% - הדגשה4" xfId="36"/>
    <cellStyle name="40% - הדגשה5" xfId="37"/>
    <cellStyle name="40% - הדגשה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הדגשה1" xfId="45"/>
    <cellStyle name="60% - הדגשה2" xfId="46"/>
    <cellStyle name="60% - הדגשה3" xfId="47"/>
    <cellStyle name="60% - הדגשה4" xfId="48"/>
    <cellStyle name="60% - הדגשה5" xfId="49"/>
    <cellStyle name="60% - הדגשה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_גיליון1" xfId="75"/>
    <cellStyle name="Note" xfId="76"/>
    <cellStyle name="Output" xfId="77"/>
    <cellStyle name="Percent" xfId="78"/>
    <cellStyle name="Title" xfId="79"/>
    <cellStyle name="Total" xfId="80"/>
    <cellStyle name="Warning Text" xfId="81"/>
    <cellStyle name="הדגשה1" xfId="82"/>
    <cellStyle name="הדגשה2" xfId="83"/>
    <cellStyle name="הדגשה3" xfId="84"/>
    <cellStyle name="הדגשה4" xfId="85"/>
    <cellStyle name="הדגשה5" xfId="86"/>
    <cellStyle name="הדגשה6" xfId="87"/>
    <cellStyle name="הערה" xfId="88"/>
    <cellStyle name="חישוב" xfId="89"/>
    <cellStyle name="טוב" xfId="90"/>
    <cellStyle name="טקסט אזהרה" xfId="91"/>
    <cellStyle name="טקסט הסברי" xfId="92"/>
    <cellStyle name="כותרת" xfId="93"/>
    <cellStyle name="כותרת 1" xfId="94"/>
    <cellStyle name="כותרת 2" xfId="95"/>
    <cellStyle name="כותרת 3" xfId="96"/>
    <cellStyle name="כותרת 4" xfId="97"/>
    <cellStyle name="ניטראלי" xfId="98"/>
    <cellStyle name="סה&quot;כ" xfId="99"/>
    <cellStyle name="פלט" xfId="100"/>
    <cellStyle name="קלט" xfId="101"/>
    <cellStyle name="רע" xfId="102"/>
    <cellStyle name="תא מסומן" xfId="103"/>
    <cellStyle name="תא מקושר" xfId="104"/>
  </cellStyles>
  <dxfs count="5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C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ital.gov.il/NR/exeres/270E524E-FDC2-4E8B-8244-48ABAD6FC620.htm" TargetMode="External" /><Relationship Id="rId2" Type="http://schemas.openxmlformats.org/officeDocument/2006/relationships/hyperlink" Target="https://innovationisrael.org.il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500036239624"/>
    <pageSetUpPr fitToPage="1"/>
  </sheetPr>
  <dimension ref="A1:M370"/>
  <sheetViews>
    <sheetView showGridLines="0" rightToLeft="1" workbookViewId="0" topLeftCell="A1">
      <pane ySplit="4" topLeftCell="A14" activePane="bottomLeft" state="frozen"/>
      <selection pane="topLeft" activeCell="A1" sqref="A1"/>
      <selection pane="bottomLeft" activeCell="C20" sqref="C20"/>
    </sheetView>
  </sheetViews>
  <sheetFormatPr defaultColWidth="9.140625" defaultRowHeight="12.75" outlineLevelCol="1"/>
  <cols>
    <col min="1" max="1" width="11.8515625" style="12" customWidth="1"/>
    <col min="2" max="2" width="17.8515625" style="12" bestFit="1" customWidth="1"/>
    <col min="3" max="3" width="19.140625" style="12" customWidth="1"/>
    <col min="4" max="5" width="16.421875" style="12" customWidth="1"/>
    <col min="6" max="6" width="17.140625" style="12" customWidth="1"/>
    <col min="7" max="8" width="17.00390625" style="33" hidden="1" customWidth="1" outlineLevel="1"/>
    <col min="9" max="9" width="7.28125" style="107" customWidth="1" collapsed="1"/>
    <col min="10" max="10" width="17.00390625" style="107" hidden="1" customWidth="1" outlineLevel="1"/>
    <col min="11" max="11" width="17.00390625" style="33" hidden="1" customWidth="1" outlineLevel="1"/>
    <col min="12" max="12" width="6.8515625" style="37" customWidth="1" collapsed="1"/>
    <col min="13" max="13" width="9.140625" style="37" customWidth="1"/>
    <col min="14" max="16384" width="9.140625" style="12" customWidth="1"/>
  </cols>
  <sheetData>
    <row r="1" spans="1:12" ht="40.5" customHeight="1">
      <c r="A1" s="152" t="s">
        <v>17</v>
      </c>
      <c r="B1" s="155" t="s">
        <v>68</v>
      </c>
      <c r="C1" s="153" t="s">
        <v>24</v>
      </c>
      <c r="D1" s="181">
        <v>43101</v>
      </c>
      <c r="E1" s="154" t="s">
        <v>72</v>
      </c>
      <c r="F1" s="186" t="s">
        <v>97</v>
      </c>
      <c r="G1" s="166"/>
      <c r="I1" s="108" t="s">
        <v>45</v>
      </c>
      <c r="L1" s="109" t="s">
        <v>96</v>
      </c>
    </row>
    <row r="2" spans="1:13" s="14" customFormat="1" ht="16.5" customHeight="1">
      <c r="A2" s="255" t="s">
        <v>93</v>
      </c>
      <c r="B2" s="256"/>
      <c r="C2" s="256"/>
      <c r="D2" s="256"/>
      <c r="E2" s="256"/>
      <c r="F2" s="257"/>
      <c r="G2" s="167"/>
      <c r="I2" s="28"/>
      <c r="J2" s="28"/>
      <c r="L2" s="28"/>
      <c r="M2" s="28"/>
    </row>
    <row r="3" spans="1:13" s="14" customFormat="1" ht="7.5" customHeight="1">
      <c r="A3" s="1"/>
      <c r="B3" s="13"/>
      <c r="C3" s="2"/>
      <c r="D3" s="3"/>
      <c r="E3" s="4"/>
      <c r="F3" s="5"/>
      <c r="G3" s="167"/>
      <c r="I3" s="28"/>
      <c r="J3" s="28"/>
      <c r="L3" s="28"/>
      <c r="M3" s="28"/>
    </row>
    <row r="4" spans="1:12" ht="24.75" customHeight="1">
      <c r="A4" s="15"/>
      <c r="B4" s="232" t="s">
        <v>99</v>
      </c>
      <c r="C4" s="232"/>
      <c r="D4" s="232"/>
      <c r="E4" s="232"/>
      <c r="F4" s="17"/>
      <c r="G4" s="166"/>
      <c r="I4" s="110"/>
      <c r="L4" s="28"/>
    </row>
    <row r="5" spans="1:12" ht="25.5" customHeight="1" thickBot="1">
      <c r="A5" s="47"/>
      <c r="B5" s="27"/>
      <c r="C5" s="16"/>
      <c r="D5" s="16"/>
      <c r="E5" s="18" t="s">
        <v>16</v>
      </c>
      <c r="F5" s="182"/>
      <c r="G5" s="166"/>
      <c r="I5" s="110"/>
      <c r="L5" s="28"/>
    </row>
    <row r="6" spans="1:12" ht="18.75" customHeight="1">
      <c r="A6" s="48" t="s">
        <v>22</v>
      </c>
      <c r="B6" s="16"/>
      <c r="C6" s="16"/>
      <c r="D6" s="16"/>
      <c r="E6" s="18"/>
      <c r="F6" s="19"/>
      <c r="G6" s="166"/>
      <c r="I6" s="110"/>
      <c r="L6" s="28"/>
    </row>
    <row r="7" spans="1:12" ht="22.5" customHeight="1">
      <c r="A7" s="15"/>
      <c r="B7" s="16"/>
      <c r="C7" s="249"/>
      <c r="D7" s="249"/>
      <c r="E7" s="249"/>
      <c r="F7" s="19"/>
      <c r="G7" s="166"/>
      <c r="I7" s="110" t="s">
        <v>9</v>
      </c>
      <c r="L7" s="28"/>
    </row>
    <row r="8" spans="1:12" ht="21" customHeight="1">
      <c r="A8" s="246" t="s">
        <v>23</v>
      </c>
      <c r="B8" s="247"/>
      <c r="C8" s="247"/>
      <c r="D8" s="247"/>
      <c r="E8" s="247"/>
      <c r="F8" s="248"/>
      <c r="G8" s="166"/>
      <c r="I8" s="110"/>
      <c r="L8" s="28"/>
    </row>
    <row r="9" spans="1:12" ht="15.75">
      <c r="A9" s="233" t="s">
        <v>100</v>
      </c>
      <c r="B9" s="234"/>
      <c r="C9" s="59"/>
      <c r="D9" s="250" t="s">
        <v>108</v>
      </c>
      <c r="E9" s="251"/>
      <c r="F9" s="252"/>
      <c r="G9" s="166"/>
      <c r="I9" s="110"/>
      <c r="L9" s="28"/>
    </row>
    <row r="10" spans="1:11" ht="39.75" customHeight="1">
      <c r="A10" s="240"/>
      <c r="B10" s="241"/>
      <c r="C10" s="59"/>
      <c r="D10" s="237" t="s">
        <v>112</v>
      </c>
      <c r="E10" s="238"/>
      <c r="F10" s="239"/>
      <c r="G10" s="166"/>
      <c r="H10" s="110"/>
      <c r="I10" s="110"/>
      <c r="K10" s="110"/>
    </row>
    <row r="11" spans="1:12" ht="27.75" customHeight="1">
      <c r="A11" s="242" t="s">
        <v>105</v>
      </c>
      <c r="B11" s="62" t="s">
        <v>49</v>
      </c>
      <c r="C11" s="44" t="s">
        <v>48</v>
      </c>
      <c r="D11" s="150" t="s">
        <v>106</v>
      </c>
      <c r="E11" s="230" t="s">
        <v>107</v>
      </c>
      <c r="F11" s="231"/>
      <c r="G11" s="168" t="s">
        <v>65</v>
      </c>
      <c r="H11" s="111"/>
      <c r="I11" s="111"/>
      <c r="J11" s="163" t="s">
        <v>62</v>
      </c>
      <c r="K11" s="111"/>
      <c r="L11" s="12"/>
    </row>
    <row r="12" spans="1:13" s="22" customFormat="1" ht="20.25" customHeight="1">
      <c r="A12" s="242"/>
      <c r="B12" s="176"/>
      <c r="C12" s="176"/>
      <c r="D12" s="151">
        <f>DATEDIF($B$12,$C$12+1,"m")</f>
        <v>0</v>
      </c>
      <c r="E12" s="253"/>
      <c r="F12" s="254"/>
      <c r="G12" s="169"/>
      <c r="H12" s="112"/>
      <c r="I12" s="112"/>
      <c r="J12" s="146"/>
      <c r="K12" s="112"/>
      <c r="M12" s="114"/>
    </row>
    <row r="13" spans="1:12" ht="20.25" customHeight="1">
      <c r="A13" s="217" t="s">
        <v>98</v>
      </c>
      <c r="B13" s="243"/>
      <c r="C13" s="44" t="s">
        <v>8</v>
      </c>
      <c r="D13" s="60" t="s">
        <v>7</v>
      </c>
      <c r="E13" s="60" t="s">
        <v>6</v>
      </c>
      <c r="F13" s="61" t="s">
        <v>95</v>
      </c>
      <c r="G13" s="168" t="s">
        <v>63</v>
      </c>
      <c r="H13" s="111"/>
      <c r="I13" s="111"/>
      <c r="J13" s="163" t="s">
        <v>63</v>
      </c>
      <c r="K13" s="111"/>
      <c r="L13" s="12"/>
    </row>
    <row r="14" spans="1:13" s="21" customFormat="1" ht="20.25" customHeight="1">
      <c r="A14" s="219"/>
      <c r="B14" s="220"/>
      <c r="C14" s="173"/>
      <c r="D14" s="173"/>
      <c r="E14" s="173"/>
      <c r="F14" s="174"/>
      <c r="G14" s="140"/>
      <c r="H14" s="29"/>
      <c r="I14" s="29"/>
      <c r="J14" s="140"/>
      <c r="K14" s="29"/>
      <c r="L14" s="115"/>
      <c r="M14" s="116"/>
    </row>
    <row r="15" spans="1:12" ht="27" customHeight="1">
      <c r="A15" s="217" t="s">
        <v>94</v>
      </c>
      <c r="B15" s="218"/>
      <c r="C15" s="129" t="s">
        <v>5</v>
      </c>
      <c r="D15" s="129" t="s">
        <v>26</v>
      </c>
      <c r="E15" s="230" t="s">
        <v>25</v>
      </c>
      <c r="F15" s="231"/>
      <c r="G15" s="168" t="s">
        <v>61</v>
      </c>
      <c r="H15" s="111"/>
      <c r="I15" s="111"/>
      <c r="J15" s="163" t="s">
        <v>64</v>
      </c>
      <c r="K15" s="111"/>
      <c r="L15" s="28"/>
    </row>
    <row r="16" spans="1:13" s="22" customFormat="1" ht="20.25" customHeight="1">
      <c r="A16" s="215"/>
      <c r="B16" s="216"/>
      <c r="C16" s="177"/>
      <c r="D16" s="178"/>
      <c r="E16" s="244"/>
      <c r="F16" s="245"/>
      <c r="G16" s="179"/>
      <c r="H16" s="117"/>
      <c r="I16" s="117"/>
      <c r="J16" s="165"/>
      <c r="K16" s="117"/>
      <c r="L16" s="113"/>
      <c r="M16" s="114"/>
    </row>
    <row r="17" spans="1:12" ht="16.5" customHeight="1">
      <c r="A17" s="6"/>
      <c r="B17" s="7"/>
      <c r="C17" s="7"/>
      <c r="D17" s="8"/>
      <c r="E17" s="8"/>
      <c r="F17" s="9"/>
      <c r="G17" s="208" t="s">
        <v>67</v>
      </c>
      <c r="H17" s="206"/>
      <c r="I17" s="118"/>
      <c r="J17" s="206" t="s">
        <v>67</v>
      </c>
      <c r="K17" s="206"/>
      <c r="L17" s="28"/>
    </row>
    <row r="18" spans="1:12" ht="23.25" customHeight="1" thickBot="1">
      <c r="A18" s="226" t="s">
        <v>51</v>
      </c>
      <c r="B18" s="227"/>
      <c r="C18" s="227"/>
      <c r="D18" s="227"/>
      <c r="E18" s="228"/>
      <c r="F18" s="229"/>
      <c r="G18" s="208"/>
      <c r="H18" s="206"/>
      <c r="I18" s="118"/>
      <c r="J18" s="206"/>
      <c r="K18" s="207"/>
      <c r="L18" s="28"/>
    </row>
    <row r="19" spans="1:12" ht="48.75" customHeight="1">
      <c r="A19" s="64"/>
      <c r="B19" s="131" t="s">
        <v>0</v>
      </c>
      <c r="C19" s="65" t="s">
        <v>1</v>
      </c>
      <c r="D19" s="135" t="s">
        <v>50</v>
      </c>
      <c r="E19" s="138" t="s">
        <v>66</v>
      </c>
      <c r="F19" s="66"/>
      <c r="G19" s="158" t="s">
        <v>59</v>
      </c>
      <c r="H19" s="159" t="s">
        <v>66</v>
      </c>
      <c r="I19" s="119"/>
      <c r="J19" s="104" t="s">
        <v>60</v>
      </c>
      <c r="K19" s="143" t="s">
        <v>66</v>
      </c>
      <c r="L19" s="28"/>
    </row>
    <row r="20" spans="1:13" s="20" customFormat="1" ht="22.5" customHeight="1">
      <c r="A20" s="64"/>
      <c r="B20" s="134">
        <v>1</v>
      </c>
      <c r="C20" s="100" t="s">
        <v>2</v>
      </c>
      <c r="D20" s="203">
        <f>'חומרים '!G23</f>
        <v>0</v>
      </c>
      <c r="E20" s="139">
        <f>IF(D20&gt;0,D20/$D$23,"")</f>
      </c>
      <c r="F20" s="156">
        <f>IF($G$12&gt;0,C20,"")</f>
      </c>
      <c r="G20" s="141">
        <f>IF(COUNTA($G$12,$G$14,$G$16)=3,'חומרים '!K23,0)</f>
        <v>0</v>
      </c>
      <c r="H20" s="160">
        <f>IF(G20&gt;0,G20/$G$23,"")</f>
      </c>
      <c r="I20" s="120"/>
      <c r="J20" s="105">
        <f>IF(COUNTA($J$12,$J$14,$J$16)=3,'חומרים '!R23,0)</f>
        <v>0</v>
      </c>
      <c r="K20" s="144">
        <f>IF(J20&gt;0,J20/$J$23,"")</f>
      </c>
      <c r="L20" s="121"/>
      <c r="M20" s="122"/>
    </row>
    <row r="21" spans="1:13" s="20" customFormat="1" ht="22.5" customHeight="1">
      <c r="A21" s="130"/>
      <c r="B21" s="132">
        <v>2</v>
      </c>
      <c r="C21" s="101" t="s">
        <v>91</v>
      </c>
      <c r="D21" s="203">
        <f>'קבלני משנה '!E23</f>
        <v>0</v>
      </c>
      <c r="E21" s="139">
        <f>IF(D21&gt;0,D21/$D$23,"")</f>
      </c>
      <c r="F21" s="157">
        <f>IF($G$12&gt;0,C21,"")</f>
      </c>
      <c r="G21" s="141">
        <f>IF(COUNTA($G$12,$G$14,$G$16)=3,'קבלני משנה '!H23,0)</f>
        <v>0</v>
      </c>
      <c r="H21" s="160">
        <f>IF(G21&gt;0,G21/$G$23,"")</f>
      </c>
      <c r="I21" s="120"/>
      <c r="J21" s="105">
        <f>IF(COUNTA($J$12,$J$14,$J$16)=3,'קבלני משנה '!N23,0)</f>
        <v>0</v>
      </c>
      <c r="K21" s="144">
        <f>IF(J21&gt;0,J21/$J$23,"")</f>
      </c>
      <c r="L21" s="121"/>
      <c r="M21" s="122"/>
    </row>
    <row r="22" spans="1:13" s="20" customFormat="1" ht="22.5" customHeight="1" thickBot="1">
      <c r="A22" s="64"/>
      <c r="B22" s="187">
        <v>3</v>
      </c>
      <c r="C22" s="101" t="s">
        <v>92</v>
      </c>
      <c r="D22" s="204">
        <f>+שונות!G23</f>
        <v>0</v>
      </c>
      <c r="E22" s="139">
        <f>IF(D22&gt;0,D22/$D$23,"")</f>
      </c>
      <c r="F22" s="156">
        <f>IF($G$12&gt;0,C22,"")</f>
      </c>
      <c r="G22" s="142">
        <f>IF(COUNTA($G$12,$G$14,$G$16)=3,שונות!K23,0)</f>
        <v>0</v>
      </c>
      <c r="H22" s="160">
        <f>IF(G22&gt;0,G22/$G$23,"")</f>
      </c>
      <c r="I22" s="120"/>
      <c r="J22" s="105">
        <f>IF(COUNTA($J$12,$J$14,$J$16)=3,שונות!R23,0)</f>
        <v>0</v>
      </c>
      <c r="K22" s="144">
        <f>IF(J22&gt;0,J22/$J$23,"")</f>
      </c>
      <c r="L22" s="121"/>
      <c r="M22" s="122"/>
    </row>
    <row r="23" spans="1:13" s="20" customFormat="1" ht="22.5" customHeight="1" thickBot="1">
      <c r="A23" s="148"/>
      <c r="B23" s="63"/>
      <c r="C23" s="102" t="s">
        <v>3</v>
      </c>
      <c r="D23" s="205">
        <f>SUM(D20:D22)</f>
        <v>0</v>
      </c>
      <c r="E23" s="137">
        <f>IF($D$23&gt;0,D23/$D$23,"")</f>
      </c>
      <c r="F23" s="128">
        <f>IF($G$12&gt;0,C23,"")</f>
      </c>
      <c r="G23" s="161">
        <f>SUM(G20:G22)</f>
        <v>0</v>
      </c>
      <c r="H23" s="162">
        <f>IF($G$23&gt;0,G23/$G$23,"")</f>
      </c>
      <c r="I23" s="120"/>
      <c r="J23" s="145">
        <f>SUM(J20:J22)</f>
        <v>0</v>
      </c>
      <c r="K23" s="149">
        <f>IF($J$23&gt;0,J23/$J$23,"")</f>
      </c>
      <c r="L23" s="121"/>
      <c r="M23" s="122"/>
    </row>
    <row r="24" spans="1:12" ht="21.75" customHeight="1" hidden="1">
      <c r="A24" s="126"/>
      <c r="B24" s="127"/>
      <c r="C24" s="102" t="s">
        <v>81</v>
      </c>
      <c r="D24" s="136">
        <f>+E24*D23</f>
        <v>0</v>
      </c>
      <c r="E24" s="185"/>
      <c r="F24" s="128">
        <f>IF($G$12&gt;0,C24,"")</f>
      </c>
      <c r="G24" s="164"/>
      <c r="H24" s="28"/>
      <c r="I24" s="28"/>
      <c r="J24" s="28"/>
      <c r="K24" s="28"/>
      <c r="L24" s="28"/>
    </row>
    <row r="25" spans="1:13" s="11" customFormat="1" ht="39.75" customHeight="1">
      <c r="A25" s="223"/>
      <c r="B25" s="224"/>
      <c r="C25" s="235"/>
      <c r="D25" s="236"/>
      <c r="E25" s="209"/>
      <c r="F25" s="210"/>
      <c r="G25" s="33"/>
      <c r="I25" s="123"/>
      <c r="J25" s="123"/>
      <c r="L25" s="123"/>
      <c r="M25" s="123"/>
    </row>
    <row r="26" spans="1:7" ht="16.5" customHeight="1">
      <c r="A26" s="221" t="s">
        <v>109</v>
      </c>
      <c r="B26" s="222"/>
      <c r="C26" s="225" t="s">
        <v>110</v>
      </c>
      <c r="D26" s="225"/>
      <c r="E26" s="211" t="s">
        <v>111</v>
      </c>
      <c r="F26" s="212"/>
      <c r="G26" s="166"/>
    </row>
    <row r="27" spans="1:7" ht="16.5" thickBot="1">
      <c r="A27" s="213" t="s">
        <v>79</v>
      </c>
      <c r="B27" s="214"/>
      <c r="C27" s="213"/>
      <c r="D27" s="213"/>
      <c r="E27" s="183"/>
      <c r="F27" s="10"/>
      <c r="G27" s="166"/>
    </row>
    <row r="28" ht="12.75">
      <c r="C28" s="12" t="s">
        <v>9</v>
      </c>
    </row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spans="1:4" ht="12.75" hidden="1">
      <c r="A41" s="23" t="s">
        <v>11</v>
      </c>
      <c r="D41" s="12" t="s">
        <v>9</v>
      </c>
    </row>
    <row r="42" ht="12.75" hidden="1">
      <c r="A42" s="23" t="s">
        <v>12</v>
      </c>
    </row>
    <row r="43" ht="12.75" hidden="1">
      <c r="A43" s="23" t="s">
        <v>13</v>
      </c>
    </row>
    <row r="44" ht="12.75" hidden="1">
      <c r="A44" s="23" t="s">
        <v>14</v>
      </c>
    </row>
    <row r="45" ht="12.75" hidden="1">
      <c r="A45" s="23" t="s">
        <v>15</v>
      </c>
    </row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spans="7:13" s="24" customFormat="1" ht="12.75" hidden="1">
      <c r="G54" s="106"/>
      <c r="H54" s="106"/>
      <c r="I54" s="124"/>
      <c r="J54" s="124"/>
      <c r="K54" s="106"/>
      <c r="L54" s="125"/>
      <c r="M54" s="125"/>
    </row>
    <row r="55" spans="7:13" s="24" customFormat="1" ht="12.75" hidden="1">
      <c r="G55" s="106"/>
      <c r="H55" s="106"/>
      <c r="I55" s="124"/>
      <c r="J55" s="124"/>
      <c r="K55" s="106"/>
      <c r="L55" s="125"/>
      <c r="M55" s="125"/>
    </row>
    <row r="56" spans="1:13" s="24" customFormat="1" ht="12.75" hidden="1">
      <c r="A56" s="25"/>
      <c r="B56" s="180"/>
      <c r="G56" s="106"/>
      <c r="H56" s="106"/>
      <c r="I56" s="124"/>
      <c r="J56" s="124"/>
      <c r="K56" s="106"/>
      <c r="L56" s="125"/>
      <c r="M56" s="125"/>
    </row>
    <row r="57" spans="1:13" s="24" customFormat="1" ht="12.75" hidden="1">
      <c r="A57" s="25">
        <v>43070</v>
      </c>
      <c r="B57" s="180">
        <v>43100</v>
      </c>
      <c r="G57" s="106"/>
      <c r="H57" s="106"/>
      <c r="I57" s="124"/>
      <c r="J57" s="124"/>
      <c r="K57" s="106"/>
      <c r="L57" s="125"/>
      <c r="M57" s="125"/>
    </row>
    <row r="58" spans="1:13" s="24" customFormat="1" ht="12.75" hidden="1">
      <c r="A58" s="25">
        <v>43101</v>
      </c>
      <c r="B58" s="180">
        <v>43131</v>
      </c>
      <c r="G58" s="106"/>
      <c r="H58" s="106"/>
      <c r="I58" s="124"/>
      <c r="J58" s="124"/>
      <c r="K58" s="106"/>
      <c r="L58" s="125"/>
      <c r="M58" s="125"/>
    </row>
    <row r="59" spans="1:13" s="24" customFormat="1" ht="12.75" hidden="1">
      <c r="A59" s="25">
        <v>43132</v>
      </c>
      <c r="B59" s="180">
        <v>43159</v>
      </c>
      <c r="G59" s="106"/>
      <c r="H59" s="106"/>
      <c r="I59" s="124"/>
      <c r="J59" s="124"/>
      <c r="K59" s="106"/>
      <c r="L59" s="125"/>
      <c r="M59" s="125"/>
    </row>
    <row r="60" spans="1:13" s="24" customFormat="1" ht="12.75" hidden="1">
      <c r="A60" s="25">
        <v>43160</v>
      </c>
      <c r="B60" s="180">
        <v>43190</v>
      </c>
      <c r="G60" s="106"/>
      <c r="H60" s="106"/>
      <c r="I60" s="124"/>
      <c r="J60" s="124"/>
      <c r="K60" s="106"/>
      <c r="L60" s="125"/>
      <c r="M60" s="125"/>
    </row>
    <row r="61" spans="1:13" s="24" customFormat="1" ht="12.75" hidden="1">
      <c r="A61" s="25">
        <v>43191</v>
      </c>
      <c r="B61" s="180">
        <v>43220</v>
      </c>
      <c r="G61" s="106"/>
      <c r="H61" s="106"/>
      <c r="I61" s="124"/>
      <c r="J61" s="124"/>
      <c r="K61" s="106"/>
      <c r="L61" s="125"/>
      <c r="M61" s="125"/>
    </row>
    <row r="62" spans="1:13" s="24" customFormat="1" ht="12.75" hidden="1">
      <c r="A62" s="25">
        <v>43221</v>
      </c>
      <c r="B62" s="180">
        <v>43251</v>
      </c>
      <c r="G62" s="106"/>
      <c r="H62" s="106"/>
      <c r="I62" s="124"/>
      <c r="J62" s="124"/>
      <c r="K62" s="106"/>
      <c r="L62" s="125"/>
      <c r="M62" s="125"/>
    </row>
    <row r="63" spans="1:13" s="24" customFormat="1" ht="12.75" hidden="1">
      <c r="A63" s="25">
        <v>43252</v>
      </c>
      <c r="B63" s="180">
        <v>43281</v>
      </c>
      <c r="G63" s="106"/>
      <c r="H63" s="106"/>
      <c r="I63" s="124"/>
      <c r="J63" s="124"/>
      <c r="K63" s="106"/>
      <c r="L63" s="125"/>
      <c r="M63" s="125"/>
    </row>
    <row r="64" spans="1:13" s="24" customFormat="1" ht="12.75" hidden="1">
      <c r="A64" s="25">
        <v>43282</v>
      </c>
      <c r="B64" s="180">
        <v>43312</v>
      </c>
      <c r="G64" s="106"/>
      <c r="H64" s="106"/>
      <c r="I64" s="124"/>
      <c r="J64" s="124"/>
      <c r="K64" s="106"/>
      <c r="L64" s="125"/>
      <c r="M64" s="125"/>
    </row>
    <row r="65" spans="1:13" s="24" customFormat="1" ht="12.75" hidden="1">
      <c r="A65" s="25">
        <v>43313</v>
      </c>
      <c r="B65" s="180">
        <v>43343</v>
      </c>
      <c r="G65" s="106"/>
      <c r="H65" s="106"/>
      <c r="I65" s="124"/>
      <c r="J65" s="124"/>
      <c r="K65" s="106"/>
      <c r="L65" s="125"/>
      <c r="M65" s="125"/>
    </row>
    <row r="66" spans="1:13" s="24" customFormat="1" ht="12.75" hidden="1">
      <c r="A66" s="25">
        <v>43344</v>
      </c>
      <c r="B66" s="180">
        <v>43373</v>
      </c>
      <c r="G66" s="106"/>
      <c r="H66" s="106"/>
      <c r="I66" s="124"/>
      <c r="J66" s="124"/>
      <c r="K66" s="106"/>
      <c r="L66" s="125"/>
      <c r="M66" s="125"/>
    </row>
    <row r="67" spans="1:13" s="24" customFormat="1" ht="12.75" hidden="1">
      <c r="A67" s="25">
        <v>43374</v>
      </c>
      <c r="B67" s="180">
        <v>43404</v>
      </c>
      <c r="G67" s="106"/>
      <c r="H67" s="106"/>
      <c r="I67" s="124"/>
      <c r="J67" s="124"/>
      <c r="K67" s="106"/>
      <c r="L67" s="125"/>
      <c r="M67" s="125"/>
    </row>
    <row r="68" spans="1:13" s="24" customFormat="1" ht="12.75" hidden="1">
      <c r="A68" s="25">
        <v>43405</v>
      </c>
      <c r="B68" s="180">
        <v>43434</v>
      </c>
      <c r="G68" s="106"/>
      <c r="H68" s="106"/>
      <c r="I68" s="124"/>
      <c r="J68" s="124"/>
      <c r="K68" s="106"/>
      <c r="L68" s="125"/>
      <c r="M68" s="125"/>
    </row>
    <row r="69" spans="1:13" s="24" customFormat="1" ht="12.75" hidden="1">
      <c r="A69" s="25">
        <v>43435</v>
      </c>
      <c r="B69" s="180">
        <v>43465</v>
      </c>
      <c r="G69" s="106"/>
      <c r="H69" s="106"/>
      <c r="I69" s="124"/>
      <c r="J69" s="124"/>
      <c r="K69" s="106"/>
      <c r="L69" s="125"/>
      <c r="M69" s="125"/>
    </row>
    <row r="70" spans="1:13" s="24" customFormat="1" ht="12.75" hidden="1">
      <c r="A70" s="25">
        <v>43466</v>
      </c>
      <c r="B70" s="180">
        <v>43496</v>
      </c>
      <c r="G70" s="106"/>
      <c r="H70" s="106"/>
      <c r="I70" s="124"/>
      <c r="J70" s="124"/>
      <c r="K70" s="106"/>
      <c r="L70" s="125"/>
      <c r="M70" s="125"/>
    </row>
    <row r="71" spans="1:13" s="24" customFormat="1" ht="12.75" hidden="1">
      <c r="A71" s="25">
        <v>43497</v>
      </c>
      <c r="B71" s="180">
        <v>43524</v>
      </c>
      <c r="G71" s="106"/>
      <c r="H71" s="106"/>
      <c r="I71" s="124"/>
      <c r="J71" s="124"/>
      <c r="K71" s="106"/>
      <c r="L71" s="125"/>
      <c r="M71" s="125"/>
    </row>
    <row r="72" spans="1:13" s="24" customFormat="1" ht="12.75" hidden="1">
      <c r="A72" s="25">
        <v>43525</v>
      </c>
      <c r="B72" s="180">
        <v>43555</v>
      </c>
      <c r="G72" s="106"/>
      <c r="H72" s="106"/>
      <c r="I72" s="124"/>
      <c r="J72" s="124"/>
      <c r="K72" s="106"/>
      <c r="L72" s="125"/>
      <c r="M72" s="125"/>
    </row>
    <row r="73" spans="1:13" s="24" customFormat="1" ht="12.75" hidden="1">
      <c r="A73" s="25">
        <v>43556</v>
      </c>
      <c r="B73" s="180">
        <v>43585</v>
      </c>
      <c r="G73" s="106"/>
      <c r="H73" s="106"/>
      <c r="I73" s="124"/>
      <c r="J73" s="124"/>
      <c r="K73" s="106"/>
      <c r="L73" s="125"/>
      <c r="M73" s="125"/>
    </row>
    <row r="74" spans="1:13" s="24" customFormat="1" ht="12.75" hidden="1">
      <c r="A74" s="25">
        <v>43586</v>
      </c>
      <c r="B74" s="180">
        <v>43616</v>
      </c>
      <c r="G74" s="106"/>
      <c r="H74" s="106"/>
      <c r="I74" s="124"/>
      <c r="J74" s="124"/>
      <c r="K74" s="106"/>
      <c r="L74" s="125"/>
      <c r="M74" s="125"/>
    </row>
    <row r="75" spans="1:13" s="24" customFormat="1" ht="12.75" hidden="1">
      <c r="A75" s="25">
        <v>43617</v>
      </c>
      <c r="B75" s="180">
        <v>43646</v>
      </c>
      <c r="G75" s="106"/>
      <c r="H75" s="106"/>
      <c r="I75" s="124"/>
      <c r="J75" s="124"/>
      <c r="K75" s="106"/>
      <c r="L75" s="125"/>
      <c r="M75" s="125"/>
    </row>
    <row r="76" spans="1:13" s="24" customFormat="1" ht="12.75" hidden="1">
      <c r="A76" s="25">
        <v>43647</v>
      </c>
      <c r="B76" s="180">
        <v>43677</v>
      </c>
      <c r="G76" s="106"/>
      <c r="H76" s="106"/>
      <c r="I76" s="124"/>
      <c r="J76" s="124"/>
      <c r="K76" s="106"/>
      <c r="L76" s="125"/>
      <c r="M76" s="125"/>
    </row>
    <row r="77" spans="1:13" s="24" customFormat="1" ht="12.75" hidden="1">
      <c r="A77" s="25">
        <v>43678</v>
      </c>
      <c r="B77" s="180">
        <v>43708</v>
      </c>
      <c r="G77" s="106"/>
      <c r="H77" s="106"/>
      <c r="I77" s="124"/>
      <c r="J77" s="124"/>
      <c r="K77" s="106"/>
      <c r="L77" s="125"/>
      <c r="M77" s="125"/>
    </row>
    <row r="78" spans="1:13" s="24" customFormat="1" ht="12.75" hidden="1">
      <c r="A78" s="25">
        <v>43709</v>
      </c>
      <c r="B78" s="180">
        <v>43738</v>
      </c>
      <c r="G78" s="106"/>
      <c r="H78" s="106"/>
      <c r="I78" s="124"/>
      <c r="J78" s="124"/>
      <c r="K78" s="106"/>
      <c r="L78" s="125"/>
      <c r="M78" s="125"/>
    </row>
    <row r="79" spans="1:13" s="24" customFormat="1" ht="12.75" hidden="1">
      <c r="A79" s="25">
        <v>43739</v>
      </c>
      <c r="B79" s="180">
        <v>43769</v>
      </c>
      <c r="G79" s="106"/>
      <c r="H79" s="106"/>
      <c r="I79" s="124"/>
      <c r="J79" s="124"/>
      <c r="K79" s="106"/>
      <c r="L79" s="125"/>
      <c r="M79" s="125"/>
    </row>
    <row r="80" spans="1:13" s="24" customFormat="1" ht="12.75" hidden="1">
      <c r="A80" s="25">
        <v>43770</v>
      </c>
      <c r="B80" s="180">
        <v>43799</v>
      </c>
      <c r="G80" s="106"/>
      <c r="H80" s="106"/>
      <c r="I80" s="124"/>
      <c r="J80" s="124"/>
      <c r="K80" s="106"/>
      <c r="L80" s="125"/>
      <c r="M80" s="125"/>
    </row>
    <row r="81" spans="1:13" s="24" customFormat="1" ht="12.75" hidden="1">
      <c r="A81" s="25">
        <v>43800</v>
      </c>
      <c r="B81" s="180">
        <v>43830</v>
      </c>
      <c r="G81" s="106"/>
      <c r="H81" s="106"/>
      <c r="I81" s="124"/>
      <c r="J81" s="124"/>
      <c r="K81" s="106"/>
      <c r="L81" s="125"/>
      <c r="M81" s="125"/>
    </row>
    <row r="82" spans="1:13" s="24" customFormat="1" ht="12.75" hidden="1">
      <c r="A82" s="25">
        <v>43831</v>
      </c>
      <c r="B82" s="180">
        <v>43861</v>
      </c>
      <c r="G82" s="106"/>
      <c r="H82" s="106"/>
      <c r="I82" s="124"/>
      <c r="J82" s="124"/>
      <c r="K82" s="106"/>
      <c r="L82" s="125"/>
      <c r="M82" s="125"/>
    </row>
    <row r="83" spans="1:13" s="24" customFormat="1" ht="12.75" hidden="1">
      <c r="A83" s="25">
        <v>43862</v>
      </c>
      <c r="B83" s="180">
        <v>43890</v>
      </c>
      <c r="G83" s="106"/>
      <c r="H83" s="106"/>
      <c r="I83" s="124"/>
      <c r="J83" s="124"/>
      <c r="K83" s="106"/>
      <c r="L83" s="125"/>
      <c r="M83" s="125"/>
    </row>
    <row r="84" spans="1:13" s="24" customFormat="1" ht="12.75" hidden="1">
      <c r="A84" s="25">
        <v>43891</v>
      </c>
      <c r="B84" s="180">
        <v>43921</v>
      </c>
      <c r="G84" s="106"/>
      <c r="H84" s="106"/>
      <c r="I84" s="124"/>
      <c r="J84" s="124"/>
      <c r="K84" s="106"/>
      <c r="L84" s="125"/>
      <c r="M84" s="125"/>
    </row>
    <row r="85" spans="1:13" s="24" customFormat="1" ht="12.75" hidden="1">
      <c r="A85" s="25">
        <v>43922</v>
      </c>
      <c r="B85" s="180">
        <v>43951</v>
      </c>
      <c r="G85" s="106"/>
      <c r="H85" s="106"/>
      <c r="I85" s="124"/>
      <c r="J85" s="124"/>
      <c r="K85" s="106"/>
      <c r="L85" s="125"/>
      <c r="M85" s="125"/>
    </row>
    <row r="86" spans="1:13" s="24" customFormat="1" ht="12.75" hidden="1">
      <c r="A86" s="25">
        <v>43952</v>
      </c>
      <c r="B86" s="180">
        <v>43982</v>
      </c>
      <c r="G86" s="106"/>
      <c r="H86" s="106"/>
      <c r="I86" s="124"/>
      <c r="J86" s="124"/>
      <c r="K86" s="106"/>
      <c r="L86" s="125"/>
      <c r="M86" s="125"/>
    </row>
    <row r="87" spans="1:13" s="24" customFormat="1" ht="12" customHeight="1" hidden="1">
      <c r="A87" s="25">
        <v>43983</v>
      </c>
      <c r="B87" s="180">
        <v>44012</v>
      </c>
      <c r="G87" s="106"/>
      <c r="H87" s="106"/>
      <c r="I87" s="124"/>
      <c r="J87" s="124"/>
      <c r="K87" s="106"/>
      <c r="L87" s="125"/>
      <c r="M87" s="125"/>
    </row>
    <row r="88" spans="1:13" s="24" customFormat="1" ht="12.75" hidden="1">
      <c r="A88" s="25">
        <v>44013</v>
      </c>
      <c r="B88" s="180">
        <v>44043</v>
      </c>
      <c r="G88" s="106"/>
      <c r="H88" s="106"/>
      <c r="I88" s="124"/>
      <c r="J88" s="124"/>
      <c r="K88" s="106"/>
      <c r="L88" s="125"/>
      <c r="M88" s="125"/>
    </row>
    <row r="89" spans="1:13" s="24" customFormat="1" ht="12.75" hidden="1">
      <c r="A89" s="25">
        <v>44044</v>
      </c>
      <c r="B89" s="180">
        <v>44074</v>
      </c>
      <c r="G89" s="106"/>
      <c r="H89" s="106"/>
      <c r="I89" s="124"/>
      <c r="J89" s="124"/>
      <c r="K89" s="106"/>
      <c r="L89" s="125"/>
      <c r="M89" s="125"/>
    </row>
    <row r="90" spans="1:13" s="24" customFormat="1" ht="12.75" hidden="1">
      <c r="A90" s="25">
        <v>44075</v>
      </c>
      <c r="B90" s="180">
        <v>44104</v>
      </c>
      <c r="G90" s="106"/>
      <c r="H90" s="106"/>
      <c r="I90" s="124"/>
      <c r="J90" s="124"/>
      <c r="K90" s="106"/>
      <c r="L90" s="125"/>
      <c r="M90" s="125"/>
    </row>
    <row r="91" spans="1:13" s="24" customFormat="1" ht="12.75" hidden="1">
      <c r="A91" s="25">
        <v>44105</v>
      </c>
      <c r="B91" s="180">
        <v>44135</v>
      </c>
      <c r="G91" s="106"/>
      <c r="H91" s="106"/>
      <c r="I91" s="124"/>
      <c r="J91" s="124"/>
      <c r="K91" s="106"/>
      <c r="L91" s="125"/>
      <c r="M91" s="125"/>
    </row>
    <row r="92" spans="1:13" s="24" customFormat="1" ht="12.75" hidden="1">
      <c r="A92" s="25">
        <v>44136</v>
      </c>
      <c r="B92" s="180">
        <v>44165</v>
      </c>
      <c r="G92" s="106"/>
      <c r="H92" s="106"/>
      <c r="I92" s="124"/>
      <c r="J92" s="124"/>
      <c r="K92" s="106"/>
      <c r="L92" s="125"/>
      <c r="M92" s="125"/>
    </row>
    <row r="93" spans="1:13" s="24" customFormat="1" ht="12.75" hidden="1">
      <c r="A93" s="25">
        <v>44166</v>
      </c>
      <c r="B93" s="180">
        <v>44196</v>
      </c>
      <c r="G93" s="106"/>
      <c r="H93" s="106"/>
      <c r="I93" s="124"/>
      <c r="J93" s="124"/>
      <c r="K93" s="106"/>
      <c r="L93" s="125"/>
      <c r="M93" s="125"/>
    </row>
    <row r="94" spans="1:13" s="24" customFormat="1" ht="12.75" hidden="1">
      <c r="A94" s="25">
        <v>44197</v>
      </c>
      <c r="B94" s="180">
        <v>44227</v>
      </c>
      <c r="G94" s="106"/>
      <c r="H94" s="106"/>
      <c r="I94" s="124"/>
      <c r="J94" s="124"/>
      <c r="K94" s="106"/>
      <c r="L94" s="125"/>
      <c r="M94" s="125"/>
    </row>
    <row r="95" spans="1:13" s="24" customFormat="1" ht="12.75" hidden="1">
      <c r="A95" s="25">
        <v>44228</v>
      </c>
      <c r="B95" s="180">
        <v>44255</v>
      </c>
      <c r="G95" s="106"/>
      <c r="H95" s="106"/>
      <c r="I95" s="124"/>
      <c r="J95" s="124"/>
      <c r="K95" s="106"/>
      <c r="L95" s="125"/>
      <c r="M95" s="125"/>
    </row>
    <row r="96" spans="1:13" s="24" customFormat="1" ht="12.75" hidden="1">
      <c r="A96" s="25">
        <v>44256</v>
      </c>
      <c r="B96" s="180">
        <v>44286</v>
      </c>
      <c r="G96" s="106"/>
      <c r="H96" s="106"/>
      <c r="I96" s="124"/>
      <c r="J96" s="124"/>
      <c r="K96" s="106"/>
      <c r="L96" s="125"/>
      <c r="M96" s="125"/>
    </row>
    <row r="97" spans="1:13" s="24" customFormat="1" ht="12.75" hidden="1">
      <c r="A97" s="25">
        <v>44287</v>
      </c>
      <c r="B97" s="180">
        <v>44316</v>
      </c>
      <c r="G97" s="106"/>
      <c r="H97" s="106"/>
      <c r="I97" s="124"/>
      <c r="J97" s="124"/>
      <c r="K97" s="106"/>
      <c r="L97" s="125"/>
      <c r="M97" s="125"/>
    </row>
    <row r="98" spans="1:13" s="24" customFormat="1" ht="12.75" hidden="1">
      <c r="A98" s="25">
        <v>44317</v>
      </c>
      <c r="B98" s="180">
        <v>44347</v>
      </c>
      <c r="G98" s="106"/>
      <c r="H98" s="106"/>
      <c r="I98" s="124"/>
      <c r="J98" s="124"/>
      <c r="K98" s="106"/>
      <c r="L98" s="125"/>
      <c r="M98" s="125"/>
    </row>
    <row r="99" spans="1:13" s="24" customFormat="1" ht="12.75" hidden="1">
      <c r="A99" s="25">
        <v>44348</v>
      </c>
      <c r="B99" s="180">
        <v>44377</v>
      </c>
      <c r="G99" s="106"/>
      <c r="H99" s="106"/>
      <c r="I99" s="124"/>
      <c r="J99" s="124"/>
      <c r="K99" s="106"/>
      <c r="L99" s="125"/>
      <c r="M99" s="125"/>
    </row>
    <row r="100" spans="1:13" s="24" customFormat="1" ht="12.75" hidden="1">
      <c r="A100" s="25">
        <v>44378</v>
      </c>
      <c r="B100" s="180">
        <v>44408</v>
      </c>
      <c r="G100" s="106"/>
      <c r="H100" s="106"/>
      <c r="I100" s="124"/>
      <c r="J100" s="124"/>
      <c r="K100" s="106"/>
      <c r="L100" s="125"/>
      <c r="M100" s="125"/>
    </row>
    <row r="101" spans="1:13" s="24" customFormat="1" ht="12.75" hidden="1">
      <c r="A101" s="25">
        <v>44409</v>
      </c>
      <c r="B101" s="180">
        <v>44439</v>
      </c>
      <c r="G101" s="106"/>
      <c r="H101" s="106"/>
      <c r="I101" s="124"/>
      <c r="J101" s="124"/>
      <c r="K101" s="106"/>
      <c r="L101" s="125"/>
      <c r="M101" s="125"/>
    </row>
    <row r="102" spans="1:13" s="24" customFormat="1" ht="12.75" hidden="1">
      <c r="A102" s="25">
        <v>44440</v>
      </c>
      <c r="B102" s="180">
        <v>44469</v>
      </c>
      <c r="G102" s="106"/>
      <c r="H102" s="106"/>
      <c r="I102" s="124"/>
      <c r="J102" s="124"/>
      <c r="K102" s="106"/>
      <c r="L102" s="125"/>
      <c r="M102" s="125"/>
    </row>
    <row r="103" spans="1:13" s="24" customFormat="1" ht="12.75" hidden="1">
      <c r="A103" s="25">
        <v>44470</v>
      </c>
      <c r="B103" s="180">
        <v>44500</v>
      </c>
      <c r="G103" s="106"/>
      <c r="H103" s="106"/>
      <c r="I103" s="124"/>
      <c r="J103" s="124"/>
      <c r="K103" s="106"/>
      <c r="L103" s="125"/>
      <c r="M103" s="125"/>
    </row>
    <row r="104" spans="1:13" s="24" customFormat="1" ht="12.75" hidden="1">
      <c r="A104" s="25">
        <v>44501</v>
      </c>
      <c r="B104" s="180">
        <v>44530</v>
      </c>
      <c r="G104" s="106"/>
      <c r="H104" s="106"/>
      <c r="I104" s="124"/>
      <c r="J104" s="124"/>
      <c r="K104" s="106"/>
      <c r="L104" s="125"/>
      <c r="M104" s="125"/>
    </row>
    <row r="105" spans="1:13" s="24" customFormat="1" ht="12.75" hidden="1">
      <c r="A105" s="25">
        <v>44531</v>
      </c>
      <c r="B105" s="180">
        <v>44561</v>
      </c>
      <c r="G105" s="106"/>
      <c r="H105" s="106"/>
      <c r="I105" s="124"/>
      <c r="J105" s="124"/>
      <c r="K105" s="106"/>
      <c r="L105" s="125"/>
      <c r="M105" s="125"/>
    </row>
    <row r="106" spans="1:13" s="24" customFormat="1" ht="12.75" hidden="1">
      <c r="A106" s="25"/>
      <c r="B106" s="180"/>
      <c r="G106" s="106"/>
      <c r="H106" s="106"/>
      <c r="I106" s="124"/>
      <c r="J106" s="124"/>
      <c r="K106" s="106"/>
      <c r="L106" s="125"/>
      <c r="M106" s="125"/>
    </row>
    <row r="107" spans="1:13" s="24" customFormat="1" ht="12.75" hidden="1">
      <c r="A107" s="25" t="s">
        <v>112</v>
      </c>
      <c r="B107" s="180"/>
      <c r="G107" s="106"/>
      <c r="H107" s="106"/>
      <c r="I107" s="124"/>
      <c r="J107" s="124"/>
      <c r="K107" s="106"/>
      <c r="L107" s="125"/>
      <c r="M107" s="125"/>
    </row>
    <row r="108" spans="1:13" s="24" customFormat="1" ht="12.75" hidden="1">
      <c r="A108" s="28" t="s">
        <v>101</v>
      </c>
      <c r="B108" s="180"/>
      <c r="G108" s="106"/>
      <c r="H108" s="106"/>
      <c r="I108" s="124"/>
      <c r="J108" s="124"/>
      <c r="K108" s="106"/>
      <c r="L108" s="125"/>
      <c r="M108" s="125"/>
    </row>
    <row r="109" spans="1:13" s="24" customFormat="1" ht="12.75" hidden="1">
      <c r="A109" s="28" t="s">
        <v>102</v>
      </c>
      <c r="B109" s="180"/>
      <c r="G109" s="106"/>
      <c r="H109" s="106"/>
      <c r="I109" s="124"/>
      <c r="J109" s="124"/>
      <c r="K109" s="106"/>
      <c r="L109" s="125"/>
      <c r="M109" s="125"/>
    </row>
    <row r="110" spans="1:13" s="24" customFormat="1" ht="12.75" hidden="1">
      <c r="A110" s="28" t="s">
        <v>103</v>
      </c>
      <c r="B110" s="180"/>
      <c r="G110" s="106"/>
      <c r="H110" s="106"/>
      <c r="I110" s="124"/>
      <c r="J110" s="124"/>
      <c r="K110" s="106"/>
      <c r="L110" s="125"/>
      <c r="M110" s="125"/>
    </row>
    <row r="111" spans="1:13" s="24" customFormat="1" ht="12.75" hidden="1">
      <c r="A111" s="28" t="s">
        <v>104</v>
      </c>
      <c r="B111" s="180"/>
      <c r="G111" s="106"/>
      <c r="H111" s="106"/>
      <c r="I111" s="124"/>
      <c r="J111" s="124"/>
      <c r="K111" s="106"/>
      <c r="L111" s="125"/>
      <c r="M111" s="125"/>
    </row>
    <row r="112" spans="1:13" s="24" customFormat="1" ht="12.75" hidden="1">
      <c r="A112" s="25"/>
      <c r="B112" s="180"/>
      <c r="G112" s="106"/>
      <c r="H112" s="106"/>
      <c r="I112" s="124"/>
      <c r="J112" s="124"/>
      <c r="K112" s="106"/>
      <c r="L112" s="125"/>
      <c r="M112" s="125"/>
    </row>
    <row r="113" spans="1:13" s="24" customFormat="1" ht="12.75" hidden="1">
      <c r="A113" s="25"/>
      <c r="B113" s="180"/>
      <c r="G113" s="106"/>
      <c r="H113" s="106"/>
      <c r="I113" s="124"/>
      <c r="J113" s="124"/>
      <c r="K113" s="106"/>
      <c r="L113" s="125"/>
      <c r="M113" s="125"/>
    </row>
    <row r="114" spans="1:13" s="24" customFormat="1" ht="12.75" hidden="1">
      <c r="A114" s="25"/>
      <c r="B114" s="180"/>
      <c r="G114" s="106"/>
      <c r="H114" s="106"/>
      <c r="I114" s="124"/>
      <c r="J114" s="124"/>
      <c r="K114" s="106"/>
      <c r="L114" s="125"/>
      <c r="M114" s="125"/>
    </row>
    <row r="115" spans="1:2" ht="12.75" hidden="1">
      <c r="A115" s="25"/>
      <c r="B115" s="180"/>
    </row>
    <row r="116" spans="1:2" ht="12.75" hidden="1">
      <c r="A116" s="25"/>
      <c r="B116" s="180"/>
    </row>
    <row r="117" spans="1:2" ht="12.75" hidden="1">
      <c r="A117" s="25"/>
      <c r="B117" s="180"/>
    </row>
    <row r="118" spans="1:2" ht="12.75" hidden="1">
      <c r="A118" s="25"/>
      <c r="B118" s="180"/>
    </row>
    <row r="119" spans="1:2" ht="12.75" hidden="1">
      <c r="A119" s="25"/>
      <c r="B119" s="180"/>
    </row>
    <row r="120" spans="1:2" ht="12.75" hidden="1">
      <c r="A120" s="25"/>
      <c r="B120" s="180"/>
    </row>
    <row r="121" spans="1:2" ht="12.75" hidden="1">
      <c r="A121" s="25"/>
      <c r="B121" s="180"/>
    </row>
    <row r="122" spans="1:2" ht="12.75" hidden="1">
      <c r="A122" s="25"/>
      <c r="B122" s="180"/>
    </row>
    <row r="123" spans="1:2" ht="12.75" hidden="1">
      <c r="A123" s="25"/>
      <c r="B123" s="180"/>
    </row>
    <row r="124" spans="1:2" ht="12.75" hidden="1">
      <c r="A124" s="25"/>
      <c r="B124" s="180"/>
    </row>
    <row r="125" spans="1:2" ht="12.75" hidden="1">
      <c r="A125" s="25"/>
      <c r="B125" s="180"/>
    </row>
    <row r="126" spans="1:2" ht="12.75" hidden="1">
      <c r="A126" s="25"/>
      <c r="B126" s="180"/>
    </row>
    <row r="127" spans="1:2" ht="12.75" hidden="1">
      <c r="A127" s="25"/>
      <c r="B127" s="180"/>
    </row>
    <row r="128" spans="1:2" ht="12.75" hidden="1">
      <c r="A128" s="25"/>
      <c r="B128" s="180"/>
    </row>
    <row r="129" spans="1:2" ht="12.75" hidden="1">
      <c r="A129" s="25"/>
      <c r="B129" s="180"/>
    </row>
    <row r="130" spans="1:2" ht="12.75" hidden="1">
      <c r="A130" s="25"/>
      <c r="B130" s="180"/>
    </row>
    <row r="131" spans="1:2" ht="12.75" hidden="1">
      <c r="A131" s="25"/>
      <c r="B131" s="180"/>
    </row>
    <row r="132" spans="1:2" ht="12.75" hidden="1">
      <c r="A132" s="25"/>
      <c r="B132" s="180"/>
    </row>
    <row r="133" spans="1:2" ht="12.75" hidden="1">
      <c r="A133" s="25"/>
      <c r="B133" s="180"/>
    </row>
    <row r="134" spans="1:2" ht="12.75" hidden="1">
      <c r="A134" s="25"/>
      <c r="B134" s="180"/>
    </row>
    <row r="135" spans="1:2" ht="12.75" hidden="1">
      <c r="A135" s="25"/>
      <c r="B135" s="180"/>
    </row>
    <row r="136" spans="1:2" ht="12.75" hidden="1">
      <c r="A136" s="25"/>
      <c r="B136" s="180"/>
    </row>
    <row r="137" spans="1:2" ht="12.75" hidden="1">
      <c r="A137" s="25"/>
      <c r="B137" s="180"/>
    </row>
    <row r="138" spans="1:2" ht="12.75" hidden="1">
      <c r="A138" s="25"/>
      <c r="B138" s="180"/>
    </row>
    <row r="139" spans="1:2" ht="12.75" hidden="1">
      <c r="A139" s="25"/>
      <c r="B139" s="180"/>
    </row>
    <row r="140" spans="1:2" ht="12.75" hidden="1">
      <c r="A140" s="25"/>
      <c r="B140" s="180"/>
    </row>
    <row r="141" spans="1:2" ht="12.75" hidden="1">
      <c r="A141" s="25"/>
      <c r="B141" s="180"/>
    </row>
    <row r="142" spans="1:2" ht="12.75" hidden="1">
      <c r="A142" s="25"/>
      <c r="B142" s="180"/>
    </row>
    <row r="143" spans="1:2" ht="12.75" hidden="1">
      <c r="A143" s="25"/>
      <c r="B143" s="180"/>
    </row>
    <row r="144" spans="1:2" ht="12.75" hidden="1">
      <c r="A144" s="25"/>
      <c r="B144" s="180"/>
    </row>
    <row r="145" spans="1:2" ht="12.75" hidden="1">
      <c r="A145" s="25"/>
      <c r="B145" s="180"/>
    </row>
    <row r="146" spans="1:2" ht="12.75" hidden="1">
      <c r="A146" s="25"/>
      <c r="B146" s="180"/>
    </row>
    <row r="147" spans="1:2" ht="12.75" hidden="1">
      <c r="A147" s="25"/>
      <c r="B147" s="180"/>
    </row>
    <row r="148" spans="1:2" ht="12.75" hidden="1">
      <c r="A148" s="25"/>
      <c r="B148" s="180"/>
    </row>
    <row r="149" spans="1:2" ht="12.75" hidden="1">
      <c r="A149" s="25"/>
      <c r="B149" s="180"/>
    </row>
    <row r="150" spans="1:2" ht="12.75" hidden="1">
      <c r="A150" s="25"/>
      <c r="B150" s="180"/>
    </row>
    <row r="151" spans="1:2" ht="12.75" hidden="1">
      <c r="A151" s="25"/>
      <c r="B151" s="180"/>
    </row>
    <row r="152" spans="1:2" ht="12.75" hidden="1">
      <c r="A152" s="25"/>
      <c r="B152" s="180"/>
    </row>
    <row r="153" spans="1:2" ht="12.75" hidden="1">
      <c r="A153" s="25"/>
      <c r="B153" s="180"/>
    </row>
    <row r="154" spans="1:2" ht="12.75" hidden="1">
      <c r="A154" s="25"/>
      <c r="B154" s="180"/>
    </row>
    <row r="155" spans="1:2" ht="12.75" hidden="1">
      <c r="A155" s="25"/>
      <c r="B155" s="180"/>
    </row>
    <row r="156" spans="1:2" ht="12.75" hidden="1">
      <c r="A156" s="25"/>
      <c r="B156" s="180"/>
    </row>
    <row r="157" spans="1:2" ht="12.75" hidden="1">
      <c r="A157" s="25"/>
      <c r="B157" s="180"/>
    </row>
    <row r="158" spans="1:2" ht="12.75" hidden="1">
      <c r="A158" s="25"/>
      <c r="B158" s="180"/>
    </row>
    <row r="159" spans="1:2" ht="12.75" hidden="1">
      <c r="A159" s="25"/>
      <c r="B159" s="180"/>
    </row>
    <row r="160" spans="1:2" ht="12.75" hidden="1">
      <c r="A160" s="25"/>
      <c r="B160" s="180"/>
    </row>
    <row r="161" spans="1:2" ht="12.75" hidden="1">
      <c r="A161" s="25"/>
      <c r="B161" s="180"/>
    </row>
    <row r="162" spans="1:2" ht="12.75" hidden="1">
      <c r="A162" s="25"/>
      <c r="B162" s="180"/>
    </row>
    <row r="163" spans="1:2" ht="12.75" hidden="1">
      <c r="A163" s="25"/>
      <c r="B163" s="180"/>
    </row>
    <row r="164" spans="1:2" ht="12.75" hidden="1">
      <c r="A164" s="25"/>
      <c r="B164" s="180"/>
    </row>
    <row r="165" spans="1:2" ht="12.75" hidden="1">
      <c r="A165" s="25"/>
      <c r="B165" s="180"/>
    </row>
    <row r="166" spans="1:2" ht="12.75" hidden="1">
      <c r="A166" s="25"/>
      <c r="B166" s="180"/>
    </row>
    <row r="167" spans="1:2" ht="12.75" hidden="1">
      <c r="A167" s="25"/>
      <c r="B167" s="180"/>
    </row>
    <row r="168" spans="1:2" ht="12.75" hidden="1">
      <c r="A168" s="25"/>
      <c r="B168" s="180"/>
    </row>
    <row r="169" spans="1:2" ht="12.75" hidden="1">
      <c r="A169" s="25"/>
      <c r="B169" s="180"/>
    </row>
    <row r="170" spans="1:2" ht="12.75" hidden="1">
      <c r="A170" s="25"/>
      <c r="B170" s="180"/>
    </row>
    <row r="171" spans="1:2" ht="12.75" hidden="1">
      <c r="A171" s="25"/>
      <c r="B171" s="180"/>
    </row>
    <row r="172" spans="1:2" ht="12.75" hidden="1">
      <c r="A172" s="25"/>
      <c r="B172" s="180"/>
    </row>
    <row r="173" ht="12.75" hidden="1">
      <c r="A173" s="26"/>
    </row>
    <row r="174" ht="12.75" hidden="1">
      <c r="A174" s="26"/>
    </row>
    <row r="175" ht="12.75" hidden="1">
      <c r="A175" s="26"/>
    </row>
    <row r="176" ht="12.75" hidden="1">
      <c r="A176" s="26"/>
    </row>
    <row r="177" ht="12.75" hidden="1">
      <c r="A177" s="26"/>
    </row>
    <row r="178" ht="12.75" hidden="1">
      <c r="A178" s="26"/>
    </row>
    <row r="179" ht="12.75" hidden="1">
      <c r="A179" s="26"/>
    </row>
    <row r="180" ht="12.75" hidden="1">
      <c r="A180" s="26"/>
    </row>
    <row r="181" ht="12.75" hidden="1">
      <c r="A181" s="26"/>
    </row>
    <row r="182" ht="12.75" hidden="1">
      <c r="A182" s="26"/>
    </row>
    <row r="183" ht="12.75" hidden="1">
      <c r="A183" s="26"/>
    </row>
    <row r="184" ht="12.75" hidden="1">
      <c r="A184" s="26"/>
    </row>
    <row r="185" ht="12.75" hidden="1">
      <c r="A185" s="26"/>
    </row>
    <row r="186" ht="12.75" hidden="1">
      <c r="A186" s="26"/>
    </row>
    <row r="187" ht="12.75" hidden="1">
      <c r="A187" s="26"/>
    </row>
    <row r="188" ht="12.75" hidden="1">
      <c r="A188" s="26"/>
    </row>
    <row r="189" ht="12.75" hidden="1">
      <c r="A189" s="26"/>
    </row>
    <row r="190" ht="12.75" hidden="1">
      <c r="A190" s="26"/>
    </row>
    <row r="191" ht="12.75" hidden="1">
      <c r="A191" s="26"/>
    </row>
    <row r="192" ht="12.75" hidden="1">
      <c r="A192" s="26"/>
    </row>
    <row r="193" ht="12.75" hidden="1">
      <c r="A193" s="26"/>
    </row>
    <row r="194" ht="12.75" hidden="1">
      <c r="A194" s="26"/>
    </row>
    <row r="195" ht="12.75" hidden="1">
      <c r="A195" s="26"/>
    </row>
    <row r="196" ht="12.75" hidden="1">
      <c r="A196" s="26"/>
    </row>
    <row r="197" ht="12.75" hidden="1">
      <c r="A197" s="26"/>
    </row>
    <row r="198" ht="12.75" hidden="1">
      <c r="A198" s="26"/>
    </row>
    <row r="199" ht="12.75" hidden="1">
      <c r="A199" s="26"/>
    </row>
    <row r="200" ht="12.75" hidden="1">
      <c r="A200" s="26"/>
    </row>
    <row r="201" ht="12.75" hidden="1">
      <c r="A201" s="26"/>
    </row>
    <row r="202" ht="12.75" hidden="1">
      <c r="A202" s="26"/>
    </row>
    <row r="203" ht="12.75" hidden="1">
      <c r="A203" s="26"/>
    </row>
    <row r="204" ht="12.75" hidden="1">
      <c r="A204" s="26"/>
    </row>
    <row r="205" ht="12.75" hidden="1">
      <c r="A205" s="26"/>
    </row>
    <row r="206" ht="12.75" hidden="1">
      <c r="A206" s="26"/>
    </row>
    <row r="207" ht="12.75" hidden="1">
      <c r="A207" s="26"/>
    </row>
    <row r="208" ht="12.75" hidden="1">
      <c r="A208" s="26"/>
    </row>
    <row r="209" ht="12.75" hidden="1">
      <c r="A209" s="26"/>
    </row>
    <row r="210" ht="12.75" hidden="1">
      <c r="A210" s="26"/>
    </row>
    <row r="211" ht="12.75">
      <c r="A211" s="26"/>
    </row>
    <row r="212" ht="12.75">
      <c r="A212" s="26"/>
    </row>
    <row r="213" ht="12.75">
      <c r="A213" s="26"/>
    </row>
    <row r="214" ht="12.75">
      <c r="A214" s="26"/>
    </row>
    <row r="215" ht="12.75">
      <c r="A215" s="26"/>
    </row>
    <row r="216" ht="12.75">
      <c r="A216" s="26"/>
    </row>
    <row r="217" ht="12.75">
      <c r="A217" s="26"/>
    </row>
    <row r="218" ht="12.75">
      <c r="A218" s="26"/>
    </row>
    <row r="219" ht="12.75">
      <c r="A219" s="26"/>
    </row>
    <row r="220" ht="12.75">
      <c r="A220" s="26"/>
    </row>
    <row r="221" ht="12.75">
      <c r="A221" s="26"/>
    </row>
    <row r="222" ht="12.75">
      <c r="A222" s="26"/>
    </row>
    <row r="223" ht="12.75">
      <c r="A223" s="26"/>
    </row>
    <row r="224" ht="12.75">
      <c r="A224" s="26"/>
    </row>
    <row r="225" ht="12.75">
      <c r="A225" s="26"/>
    </row>
    <row r="226" ht="12.75">
      <c r="A226" s="26"/>
    </row>
    <row r="227" ht="12.75">
      <c r="A227" s="26"/>
    </row>
    <row r="228" ht="12.75">
      <c r="A228" s="26"/>
    </row>
    <row r="229" ht="12.75">
      <c r="A229" s="26"/>
    </row>
    <row r="230" ht="12.75">
      <c r="A230" s="26"/>
    </row>
    <row r="231" ht="12.75">
      <c r="A231" s="26"/>
    </row>
    <row r="232" ht="12.75">
      <c r="A232" s="26"/>
    </row>
    <row r="233" ht="12.75">
      <c r="A233" s="26"/>
    </row>
    <row r="234" ht="12.75">
      <c r="A234" s="26"/>
    </row>
    <row r="235" ht="12.75">
      <c r="A235" s="26"/>
    </row>
    <row r="236" ht="12.75">
      <c r="A236" s="26"/>
    </row>
    <row r="237" ht="12.75">
      <c r="A237" s="26"/>
    </row>
    <row r="238" ht="12.75">
      <c r="A238" s="26"/>
    </row>
    <row r="239" ht="12.75">
      <c r="A239" s="26"/>
    </row>
    <row r="240" ht="12.75">
      <c r="A240" s="26"/>
    </row>
    <row r="241" ht="12.75">
      <c r="A241" s="26"/>
    </row>
    <row r="242" ht="12.75">
      <c r="A242" s="26"/>
    </row>
    <row r="243" ht="12.75">
      <c r="A243" s="26"/>
    </row>
    <row r="244" ht="12.75">
      <c r="A244" s="26"/>
    </row>
    <row r="245" ht="12.75">
      <c r="A245" s="26"/>
    </row>
    <row r="246" ht="12.75">
      <c r="A246" s="26"/>
    </row>
    <row r="247" ht="12.75">
      <c r="A247" s="26"/>
    </row>
    <row r="248" ht="12.75">
      <c r="A248" s="26"/>
    </row>
    <row r="249" ht="12.75">
      <c r="A249" s="26"/>
    </row>
    <row r="250" ht="12.75">
      <c r="A250" s="26"/>
    </row>
    <row r="251" ht="12.75">
      <c r="A251" s="26"/>
    </row>
    <row r="252" ht="12.75">
      <c r="A252" s="26"/>
    </row>
    <row r="253" ht="12.75">
      <c r="A253" s="26"/>
    </row>
    <row r="254" ht="12.75">
      <c r="A254" s="26"/>
    </row>
    <row r="255" ht="12.75">
      <c r="A255" s="26"/>
    </row>
    <row r="256" ht="12.75">
      <c r="A256" s="26"/>
    </row>
    <row r="257" ht="12.75">
      <c r="A257" s="26"/>
    </row>
    <row r="258" ht="12.75">
      <c r="A258" s="26"/>
    </row>
    <row r="259" ht="12.75">
      <c r="A259" s="26"/>
    </row>
    <row r="260" ht="12.75">
      <c r="A260" s="26"/>
    </row>
    <row r="261" ht="12.75">
      <c r="A261" s="26"/>
    </row>
    <row r="262" ht="12.75">
      <c r="A262" s="26"/>
    </row>
    <row r="263" ht="12.75">
      <c r="A263" s="26"/>
    </row>
    <row r="264" ht="12.75">
      <c r="A264" s="26"/>
    </row>
    <row r="265" ht="12.75">
      <c r="A265" s="26"/>
    </row>
    <row r="266" ht="12.75">
      <c r="A266" s="26"/>
    </row>
    <row r="267" ht="12.75">
      <c r="A267" s="26"/>
    </row>
    <row r="268" ht="12.75">
      <c r="A268" s="26"/>
    </row>
    <row r="269" ht="12.75">
      <c r="A269" s="26"/>
    </row>
    <row r="270" ht="12.75">
      <c r="A270" s="26"/>
    </row>
    <row r="271" ht="12.75">
      <c r="A271" s="26"/>
    </row>
    <row r="272" ht="12.75">
      <c r="A272" s="26"/>
    </row>
    <row r="273" ht="12.75">
      <c r="A273" s="26"/>
    </row>
    <row r="274" ht="12.75">
      <c r="A274" s="26"/>
    </row>
    <row r="275" ht="12.75">
      <c r="A275" s="26"/>
    </row>
    <row r="276" ht="12.75">
      <c r="A276" s="26"/>
    </row>
    <row r="277" ht="12.75">
      <c r="A277" s="26"/>
    </row>
    <row r="278" ht="12.75">
      <c r="A278" s="26"/>
    </row>
    <row r="279" ht="12.75">
      <c r="A279" s="26"/>
    </row>
    <row r="280" ht="12.75">
      <c r="A280" s="26"/>
    </row>
    <row r="281" ht="12.75">
      <c r="A281" s="26"/>
    </row>
    <row r="282" ht="12.75">
      <c r="A282" s="26"/>
    </row>
    <row r="283" ht="12.75">
      <c r="A283" s="26"/>
    </row>
    <row r="284" ht="12.75">
      <c r="A284" s="26"/>
    </row>
    <row r="285" ht="12.75">
      <c r="A285" s="26"/>
    </row>
    <row r="286" ht="12.75">
      <c r="A286" s="26"/>
    </row>
    <row r="287" ht="12.75">
      <c r="A287" s="26"/>
    </row>
    <row r="288" ht="12.75">
      <c r="A288" s="26"/>
    </row>
    <row r="289" ht="12.75">
      <c r="A289" s="26"/>
    </row>
    <row r="290" ht="12.75">
      <c r="A290" s="26"/>
    </row>
    <row r="291" ht="12.75">
      <c r="A291" s="26"/>
    </row>
    <row r="292" ht="12.75">
      <c r="A292" s="26"/>
    </row>
    <row r="293" ht="12.75">
      <c r="A293" s="26"/>
    </row>
    <row r="294" ht="12.75">
      <c r="A294" s="26"/>
    </row>
    <row r="295" ht="12.75">
      <c r="A295" s="26"/>
    </row>
    <row r="296" ht="12.75">
      <c r="A296" s="26"/>
    </row>
    <row r="297" ht="12.75">
      <c r="A297" s="26"/>
    </row>
    <row r="298" ht="12.75">
      <c r="A298" s="26"/>
    </row>
    <row r="299" ht="12.75">
      <c r="A299" s="26"/>
    </row>
    <row r="300" ht="12.75">
      <c r="A300" s="26"/>
    </row>
    <row r="301" ht="12.75">
      <c r="A301" s="26"/>
    </row>
    <row r="302" ht="12.75">
      <c r="A302" s="26"/>
    </row>
    <row r="303" ht="12.75">
      <c r="A303" s="26"/>
    </row>
    <row r="304" ht="12.75">
      <c r="A304" s="26"/>
    </row>
    <row r="305" ht="12.75">
      <c r="A305" s="26"/>
    </row>
    <row r="306" ht="12.75">
      <c r="A306" s="26"/>
    </row>
    <row r="307" ht="12.75">
      <c r="A307" s="26"/>
    </row>
    <row r="308" ht="12.75">
      <c r="A308" s="26"/>
    </row>
    <row r="309" ht="12.75">
      <c r="A309" s="26"/>
    </row>
    <row r="310" ht="12.75">
      <c r="A310" s="26"/>
    </row>
    <row r="311" ht="12.75">
      <c r="A311" s="26"/>
    </row>
    <row r="312" ht="12.75">
      <c r="A312" s="26"/>
    </row>
    <row r="313" ht="12.75">
      <c r="A313" s="26"/>
    </row>
    <row r="314" ht="12.75">
      <c r="A314" s="26"/>
    </row>
    <row r="315" ht="12.75">
      <c r="A315" s="26"/>
    </row>
    <row r="316" ht="12.75">
      <c r="A316" s="26"/>
    </row>
    <row r="317" ht="12.75">
      <c r="A317" s="26"/>
    </row>
    <row r="318" ht="12.75">
      <c r="A318" s="26"/>
    </row>
    <row r="319" ht="12.75">
      <c r="A319" s="26"/>
    </row>
    <row r="320" ht="12.75">
      <c r="A320" s="26"/>
    </row>
    <row r="321" ht="12.75">
      <c r="A321" s="26"/>
    </row>
    <row r="322" ht="12.75">
      <c r="A322" s="26"/>
    </row>
    <row r="323" ht="12.75">
      <c r="A323" s="26"/>
    </row>
    <row r="324" ht="12.75">
      <c r="A324" s="26"/>
    </row>
    <row r="325" ht="12.75">
      <c r="A325" s="26"/>
    </row>
    <row r="326" ht="12.75">
      <c r="A326" s="26"/>
    </row>
    <row r="327" ht="12.75">
      <c r="A327" s="26"/>
    </row>
    <row r="328" ht="12.75">
      <c r="A328" s="26"/>
    </row>
    <row r="329" ht="12.75">
      <c r="A329" s="26"/>
    </row>
    <row r="330" ht="12.75">
      <c r="A330" s="26"/>
    </row>
    <row r="331" ht="12.75">
      <c r="A331" s="26"/>
    </row>
    <row r="332" ht="12.75">
      <c r="A332" s="26"/>
    </row>
    <row r="333" ht="12.75">
      <c r="A333" s="26"/>
    </row>
    <row r="334" ht="12.75">
      <c r="A334" s="26"/>
    </row>
    <row r="335" ht="12.75">
      <c r="A335" s="26"/>
    </row>
    <row r="336" ht="12.75">
      <c r="A336" s="26"/>
    </row>
    <row r="337" ht="12.75">
      <c r="A337" s="26"/>
    </row>
    <row r="338" ht="12.75">
      <c r="A338" s="26"/>
    </row>
    <row r="339" ht="12.75">
      <c r="A339" s="26"/>
    </row>
    <row r="340" ht="12.75">
      <c r="A340" s="26"/>
    </row>
    <row r="341" ht="12.75">
      <c r="A341" s="26"/>
    </row>
    <row r="342" ht="12.75">
      <c r="A342" s="26"/>
    </row>
    <row r="343" ht="12.75">
      <c r="A343" s="26"/>
    </row>
    <row r="344" ht="12.75">
      <c r="A344" s="26"/>
    </row>
    <row r="345" ht="12.75">
      <c r="A345" s="26"/>
    </row>
    <row r="346" ht="12.75">
      <c r="A346" s="26"/>
    </row>
    <row r="347" ht="12.75">
      <c r="A347" s="26"/>
    </row>
    <row r="348" ht="12.75">
      <c r="A348" s="26"/>
    </row>
    <row r="349" ht="12.75">
      <c r="A349" s="26"/>
    </row>
    <row r="350" ht="12.75">
      <c r="A350" s="26"/>
    </row>
    <row r="351" ht="12.75">
      <c r="A351" s="26"/>
    </row>
    <row r="352" ht="12.75">
      <c r="A352" s="26"/>
    </row>
    <row r="353" ht="12.75">
      <c r="A353" s="26"/>
    </row>
    <row r="354" ht="12.75">
      <c r="A354" s="26"/>
    </row>
    <row r="355" ht="12.75">
      <c r="A355" s="26"/>
    </row>
    <row r="356" ht="12.75">
      <c r="A356" s="26"/>
    </row>
    <row r="357" ht="12.75">
      <c r="A357" s="26"/>
    </row>
    <row r="358" ht="12.75">
      <c r="A358" s="26"/>
    </row>
    <row r="359" ht="12.75">
      <c r="A359" s="26"/>
    </row>
    <row r="360" ht="12.75">
      <c r="A360" s="26"/>
    </row>
    <row r="361" ht="12.75">
      <c r="A361" s="26"/>
    </row>
    <row r="362" ht="12.75">
      <c r="A362" s="26"/>
    </row>
    <row r="363" ht="12.75">
      <c r="A363" s="26"/>
    </row>
    <row r="364" ht="12.75">
      <c r="A364" s="26"/>
    </row>
    <row r="365" ht="12.75">
      <c r="A365" s="26"/>
    </row>
    <row r="366" ht="12.75">
      <c r="A366" s="26"/>
    </row>
    <row r="367" ht="12.75">
      <c r="A367" s="26"/>
    </row>
    <row r="368" ht="12.75">
      <c r="A368" s="26"/>
    </row>
    <row r="369" ht="12.75">
      <c r="A369" s="26"/>
    </row>
    <row r="370" ht="12.75">
      <c r="A370" s="26"/>
    </row>
  </sheetData>
  <sheetProtection password="CAD0" sheet="1" objects="1" scenarios="1"/>
  <mergeCells count="30">
    <mergeCell ref="D9:F9"/>
    <mergeCell ref="E11:F11"/>
    <mergeCell ref="E12:F12"/>
    <mergeCell ref="A2:F2"/>
    <mergeCell ref="B4:E4"/>
    <mergeCell ref="A9:B9"/>
    <mergeCell ref="C25:D25"/>
    <mergeCell ref="D10:F10"/>
    <mergeCell ref="A10:B10"/>
    <mergeCell ref="A11:A12"/>
    <mergeCell ref="A13:B13"/>
    <mergeCell ref="E16:F16"/>
    <mergeCell ref="A8:F8"/>
    <mergeCell ref="C7:E7"/>
    <mergeCell ref="A27:B27"/>
    <mergeCell ref="C27:D27"/>
    <mergeCell ref="A16:B16"/>
    <mergeCell ref="A15:B15"/>
    <mergeCell ref="A14:B14"/>
    <mergeCell ref="A26:B26"/>
    <mergeCell ref="A25:B25"/>
    <mergeCell ref="C26:D26"/>
    <mergeCell ref="A18:F18"/>
    <mergeCell ref="E15:F15"/>
    <mergeCell ref="K17:K18"/>
    <mergeCell ref="G17:G18"/>
    <mergeCell ref="J17:J18"/>
    <mergeCell ref="H17:H18"/>
    <mergeCell ref="E25:F25"/>
    <mergeCell ref="E26:F26"/>
  </mergeCells>
  <conditionalFormatting sqref="B12:C12">
    <cfRule type="cellIs" priority="1" dxfId="0" operator="greaterThan" stopIfTrue="1">
      <formula>$C$12</formula>
    </cfRule>
  </conditionalFormatting>
  <conditionalFormatting sqref="D20:D23">
    <cfRule type="expression" priority="2" dxfId="1" stopIfTrue="1">
      <formula>OR(AND(D20&gt;117647,$D$12&lt;24),AND(D20&gt;235294,$D$12&gt;=24))</formula>
    </cfRule>
  </conditionalFormatting>
  <conditionalFormatting sqref="D12">
    <cfRule type="expression" priority="3" dxfId="1" stopIfTrue="1">
      <formula>$D$12&gt;9</formula>
    </cfRule>
  </conditionalFormatting>
  <dataValidations count="8">
    <dataValidation type="date" operator="greaterThan" allowBlank="1" showInputMessage="1" showErrorMessage="1" sqref="F6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&#10;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list" allowBlank="1" showInputMessage="1" showErrorMessage="1" sqref="C12">
      <formula1>$B$57:$B$105</formula1>
    </dataValidation>
    <dataValidation type="list" allowBlank="1" showInputMessage="1" showErrorMessage="1" sqref="B12">
      <formula1>$A$57:$A$105</formula1>
    </dataValidation>
    <dataValidation type="list" allowBlank="1" showInputMessage="1" showErrorMessage="1" sqref="D10:F10">
      <formula1>$A$107:$A$111</formula1>
    </dataValidation>
  </dataValidations>
  <hyperlinks>
    <hyperlink ref="A2" r:id="rId1" tooltip="דיווחים ותשלומים - טפסים אלקטרוניים" display="קישור לאתר רשות החדשנות"/>
    <hyperlink ref="A2:F2" r:id="rId2" tooltip="דיווחים ותשלומים - טפסים אלקטרוניים" display="קישור לאתר רשות החדשנות"/>
  </hyperlinks>
  <printOptions horizontalCentered="1" verticalCentered="1"/>
  <pageMargins left="0.2755905511811024" right="0.35433070866141736" top="0.1968503937007874" bottom="0.1968503937007874" header="0.3937007874015748" footer="0.1968503937007874"/>
  <pageSetup fitToHeight="1" fitToWidth="1" horizontalDpi="600" verticalDpi="600" orientation="portrait" paperSize="9" scale="88" r:id="rId5"/>
  <headerFooter alignWithMargins="0">
    <oddFooter>&amp;Cעמוד &amp;P מתוך 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40"/>
  <sheetViews>
    <sheetView showGridLines="0" rightToLeft="1"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3" sqref="C3"/>
    </sheetView>
  </sheetViews>
  <sheetFormatPr defaultColWidth="9.140625" defaultRowHeight="12.75" outlineLevelCol="1"/>
  <cols>
    <col min="1" max="1" width="5.8515625" style="12" bestFit="1" customWidth="1"/>
    <col min="2" max="2" width="25.00390625" style="12" customWidth="1"/>
    <col min="3" max="3" width="24.7109375" style="12" customWidth="1"/>
    <col min="4" max="4" width="13.00390625" style="12" customWidth="1"/>
    <col min="5" max="5" width="7.28125" style="12" customWidth="1"/>
    <col min="6" max="6" width="14.8515625" style="12" customWidth="1"/>
    <col min="7" max="7" width="16.00390625" style="12" customWidth="1"/>
    <col min="8" max="8" width="15.28125" style="12" hidden="1" customWidth="1" outlineLevel="1"/>
    <col min="9" max="9" width="12.421875" style="12" hidden="1" customWidth="1" outlineLevel="1"/>
    <col min="10" max="10" width="13.421875" style="12" hidden="1" customWidth="1" outlineLevel="1"/>
    <col min="11" max="11" width="23.421875" style="12" hidden="1" customWidth="1" outlineLevel="1"/>
    <col min="12" max="12" width="13.57421875" style="12" hidden="1" customWidth="1" outlineLevel="1"/>
    <col min="13" max="13" width="23.8515625" style="12" hidden="1" customWidth="1" outlineLevel="1"/>
    <col min="14" max="14" width="7.57421875" style="12" customWidth="1" collapsed="1"/>
    <col min="15" max="15" width="15.28125" style="12" hidden="1" customWidth="1" outlineLevel="1"/>
    <col min="16" max="16" width="12.421875" style="12" hidden="1" customWidth="1" outlineLevel="1"/>
    <col min="17" max="17" width="13.421875" style="12" hidden="1" customWidth="1" outlineLevel="1"/>
    <col min="18" max="18" width="23.421875" style="12" hidden="1" customWidth="1" outlineLevel="1"/>
    <col min="19" max="19" width="13.7109375" style="12" hidden="1" customWidth="1" outlineLevel="1"/>
    <col min="20" max="20" width="23.8515625" style="12" hidden="1" customWidth="1" outlineLevel="1"/>
    <col min="21" max="21" width="8.7109375" style="12" customWidth="1" collapsed="1"/>
    <col min="22" max="16384" width="9.140625" style="12" customWidth="1"/>
  </cols>
  <sheetData>
    <row r="1" spans="1:21" s="31" customFormat="1" ht="51" customHeight="1" thickBot="1">
      <c r="A1" s="261" t="s">
        <v>19</v>
      </c>
      <c r="B1" s="262"/>
      <c r="C1" s="262"/>
      <c r="D1" s="50"/>
      <c r="E1" s="30" t="s">
        <v>20</v>
      </c>
      <c r="F1" s="67">
        <f>'ראשי-פרטים כלליים וריכוז הוצאות'!F5</f>
        <v>0</v>
      </c>
      <c r="G1" s="94"/>
      <c r="H1" s="265" t="s">
        <v>70</v>
      </c>
      <c r="I1" s="266"/>
      <c r="J1" s="267"/>
      <c r="K1" s="258" t="s">
        <v>73</v>
      </c>
      <c r="L1" s="259"/>
      <c r="M1" s="172"/>
      <c r="N1" s="86" t="s">
        <v>45</v>
      </c>
      <c r="O1" s="268" t="s">
        <v>76</v>
      </c>
      <c r="P1" s="269"/>
      <c r="Q1" s="270"/>
      <c r="R1" s="263" t="s">
        <v>58</v>
      </c>
      <c r="S1" s="264"/>
      <c r="T1" s="84"/>
      <c r="U1" s="90" t="s">
        <v>96</v>
      </c>
    </row>
    <row r="2" spans="1:21" ht="38.25">
      <c r="A2" s="32" t="s">
        <v>21</v>
      </c>
      <c r="B2" s="32" t="s">
        <v>27</v>
      </c>
      <c r="C2" s="32" t="s">
        <v>28</v>
      </c>
      <c r="D2" s="32" t="s">
        <v>34</v>
      </c>
      <c r="E2" s="32" t="s">
        <v>35</v>
      </c>
      <c r="F2" s="32" t="s">
        <v>54</v>
      </c>
      <c r="G2" s="95" t="s">
        <v>36</v>
      </c>
      <c r="H2" s="97" t="s">
        <v>43</v>
      </c>
      <c r="I2" s="49" t="s">
        <v>35</v>
      </c>
      <c r="J2" s="49" t="s">
        <v>46</v>
      </c>
      <c r="K2" s="49" t="s">
        <v>44</v>
      </c>
      <c r="L2" s="49" t="s">
        <v>78</v>
      </c>
      <c r="M2" s="82" t="s">
        <v>18</v>
      </c>
      <c r="N2" s="87"/>
      <c r="O2" s="85" t="s">
        <v>43</v>
      </c>
      <c r="P2" s="76" t="s">
        <v>35</v>
      </c>
      <c r="Q2" s="76" t="s">
        <v>46</v>
      </c>
      <c r="R2" s="76" t="s">
        <v>56</v>
      </c>
      <c r="S2" s="76" t="s">
        <v>52</v>
      </c>
      <c r="T2" s="83" t="s">
        <v>18</v>
      </c>
      <c r="U2" s="91"/>
    </row>
    <row r="3" spans="1:21" s="20" customFormat="1" ht="26.25" customHeight="1">
      <c r="A3" s="103">
        <v>1</v>
      </c>
      <c r="B3" s="68"/>
      <c r="C3" s="147"/>
      <c r="D3" s="69"/>
      <c r="E3" s="69"/>
      <c r="F3" s="70"/>
      <c r="G3" s="96">
        <f>E3*D3</f>
        <v>0</v>
      </c>
      <c r="H3" s="98">
        <f aca="true" t="shared" si="0" ref="H3:H22">D3</f>
        <v>0</v>
      </c>
      <c r="I3" s="46">
        <f aca="true" t="shared" si="1" ref="I3:I22">E3</f>
        <v>0</v>
      </c>
      <c r="J3" s="175">
        <f aca="true" t="shared" si="2" ref="J3:J22">IF($M$1&gt;0,1-$M$1,100%)</f>
        <v>1</v>
      </c>
      <c r="K3" s="57">
        <f>H3*I3*J3</f>
        <v>0</v>
      </c>
      <c r="L3" s="58"/>
      <c r="M3" s="72">
        <f aca="true" t="shared" si="3" ref="M3:M22">IF(L3&gt;0,(VLOOKUP(L3,$L$30:$M$35,2,0)),"")</f>
      </c>
      <c r="N3" s="88"/>
      <c r="O3" s="71">
        <f>D3</f>
        <v>0</v>
      </c>
      <c r="P3" s="45">
        <f>E3</f>
        <v>0</v>
      </c>
      <c r="Q3" s="56">
        <f aca="true" t="shared" si="4" ref="Q3:Q22">IF($T$1&gt;0,((1-$T$1)*(1-$M$1)),J3)</f>
        <v>1</v>
      </c>
      <c r="R3" s="77">
        <f>O3*P3*Q3</f>
        <v>0</v>
      </c>
      <c r="S3" s="58"/>
      <c r="T3" s="72">
        <f aca="true" t="shared" si="5" ref="T3:T22">IF(S3&gt;0,(VLOOKUP(S3,$L$30:$M$35,2,0)),"")</f>
      </c>
      <c r="U3" s="92"/>
    </row>
    <row r="4" spans="1:21" s="20" customFormat="1" ht="26.25" customHeight="1">
      <c r="A4" s="103">
        <v>2</v>
      </c>
      <c r="B4" s="68"/>
      <c r="C4" s="69"/>
      <c r="D4" s="69"/>
      <c r="E4" s="69"/>
      <c r="F4" s="70"/>
      <c r="G4" s="96">
        <f aca="true" t="shared" si="6" ref="G4:G22">E4*D4</f>
        <v>0</v>
      </c>
      <c r="H4" s="98">
        <f t="shared" si="0"/>
        <v>0</v>
      </c>
      <c r="I4" s="46">
        <f t="shared" si="1"/>
        <v>0</v>
      </c>
      <c r="J4" s="175">
        <f t="shared" si="2"/>
        <v>1</v>
      </c>
      <c r="K4" s="57">
        <f aca="true" t="shared" si="7" ref="K4:K22">H4*I4*J4</f>
        <v>0</v>
      </c>
      <c r="L4" s="58"/>
      <c r="M4" s="72">
        <f t="shared" si="3"/>
      </c>
      <c r="N4" s="88"/>
      <c r="O4" s="71">
        <f aca="true" t="shared" si="8" ref="O4:O22">D4</f>
        <v>0</v>
      </c>
      <c r="P4" s="45">
        <f aca="true" t="shared" si="9" ref="P4:P22">E4</f>
        <v>0</v>
      </c>
      <c r="Q4" s="56">
        <f t="shared" si="4"/>
        <v>1</v>
      </c>
      <c r="R4" s="77">
        <f aca="true" t="shared" si="10" ref="R4:R22">O4*P4*Q4</f>
        <v>0</v>
      </c>
      <c r="S4" s="58"/>
      <c r="T4" s="72">
        <f t="shared" si="5"/>
      </c>
      <c r="U4" s="92"/>
    </row>
    <row r="5" spans="1:21" s="20" customFormat="1" ht="26.25" customHeight="1">
      <c r="A5" s="103">
        <v>3</v>
      </c>
      <c r="B5" s="68"/>
      <c r="C5" s="69"/>
      <c r="D5" s="69"/>
      <c r="E5" s="69"/>
      <c r="F5" s="70"/>
      <c r="G5" s="96">
        <f t="shared" si="6"/>
        <v>0</v>
      </c>
      <c r="H5" s="98">
        <f t="shared" si="0"/>
        <v>0</v>
      </c>
      <c r="I5" s="46">
        <f t="shared" si="1"/>
        <v>0</v>
      </c>
      <c r="J5" s="175">
        <f t="shared" si="2"/>
        <v>1</v>
      </c>
      <c r="K5" s="57">
        <f t="shared" si="7"/>
        <v>0</v>
      </c>
      <c r="L5" s="58"/>
      <c r="M5" s="72">
        <f t="shared" si="3"/>
      </c>
      <c r="N5" s="88"/>
      <c r="O5" s="71">
        <f t="shared" si="8"/>
        <v>0</v>
      </c>
      <c r="P5" s="45">
        <f t="shared" si="9"/>
        <v>0</v>
      </c>
      <c r="Q5" s="56">
        <f t="shared" si="4"/>
        <v>1</v>
      </c>
      <c r="R5" s="77">
        <f t="shared" si="10"/>
        <v>0</v>
      </c>
      <c r="S5" s="58"/>
      <c r="T5" s="72">
        <f t="shared" si="5"/>
      </c>
      <c r="U5" s="92"/>
    </row>
    <row r="6" spans="1:21" s="20" customFormat="1" ht="26.25" customHeight="1">
      <c r="A6" s="103">
        <v>4</v>
      </c>
      <c r="B6" s="68"/>
      <c r="C6" s="69"/>
      <c r="D6" s="69"/>
      <c r="E6" s="69"/>
      <c r="F6" s="70"/>
      <c r="G6" s="96">
        <f t="shared" si="6"/>
        <v>0</v>
      </c>
      <c r="H6" s="98">
        <f t="shared" si="0"/>
        <v>0</v>
      </c>
      <c r="I6" s="46">
        <f t="shared" si="1"/>
        <v>0</v>
      </c>
      <c r="J6" s="175">
        <f t="shared" si="2"/>
        <v>1</v>
      </c>
      <c r="K6" s="57">
        <f t="shared" si="7"/>
        <v>0</v>
      </c>
      <c r="L6" s="58"/>
      <c r="M6" s="72">
        <f t="shared" si="3"/>
      </c>
      <c r="N6" s="88"/>
      <c r="O6" s="71">
        <f t="shared" si="8"/>
        <v>0</v>
      </c>
      <c r="P6" s="45">
        <f t="shared" si="9"/>
        <v>0</v>
      </c>
      <c r="Q6" s="56">
        <f t="shared" si="4"/>
        <v>1</v>
      </c>
      <c r="R6" s="77">
        <f t="shared" si="10"/>
        <v>0</v>
      </c>
      <c r="S6" s="58"/>
      <c r="T6" s="72">
        <f t="shared" si="5"/>
      </c>
      <c r="U6" s="92"/>
    </row>
    <row r="7" spans="1:21" s="20" customFormat="1" ht="26.25" customHeight="1">
      <c r="A7" s="103">
        <v>5</v>
      </c>
      <c r="B7" s="68"/>
      <c r="C7" s="69"/>
      <c r="D7" s="69"/>
      <c r="E7" s="69"/>
      <c r="F7" s="70"/>
      <c r="G7" s="96">
        <f t="shared" si="6"/>
        <v>0</v>
      </c>
      <c r="H7" s="98">
        <f t="shared" si="0"/>
        <v>0</v>
      </c>
      <c r="I7" s="46">
        <f t="shared" si="1"/>
        <v>0</v>
      </c>
      <c r="J7" s="175">
        <f t="shared" si="2"/>
        <v>1</v>
      </c>
      <c r="K7" s="57">
        <f t="shared" si="7"/>
        <v>0</v>
      </c>
      <c r="L7" s="58"/>
      <c r="M7" s="72">
        <f t="shared" si="3"/>
      </c>
      <c r="N7" s="88"/>
      <c r="O7" s="71">
        <f t="shared" si="8"/>
        <v>0</v>
      </c>
      <c r="P7" s="45">
        <f t="shared" si="9"/>
        <v>0</v>
      </c>
      <c r="Q7" s="56">
        <f t="shared" si="4"/>
        <v>1</v>
      </c>
      <c r="R7" s="77">
        <f t="shared" si="10"/>
        <v>0</v>
      </c>
      <c r="S7" s="58"/>
      <c r="T7" s="72">
        <f t="shared" si="5"/>
      </c>
      <c r="U7" s="92"/>
    </row>
    <row r="8" spans="1:21" s="20" customFormat="1" ht="26.25" customHeight="1">
      <c r="A8" s="103">
        <v>6</v>
      </c>
      <c r="B8" s="68"/>
      <c r="C8" s="69"/>
      <c r="D8" s="69"/>
      <c r="E8" s="69"/>
      <c r="F8" s="70"/>
      <c r="G8" s="96">
        <f t="shared" si="6"/>
        <v>0</v>
      </c>
      <c r="H8" s="98">
        <f t="shared" si="0"/>
        <v>0</v>
      </c>
      <c r="I8" s="46">
        <f t="shared" si="1"/>
        <v>0</v>
      </c>
      <c r="J8" s="175">
        <f t="shared" si="2"/>
        <v>1</v>
      </c>
      <c r="K8" s="57">
        <f t="shared" si="7"/>
        <v>0</v>
      </c>
      <c r="L8" s="58"/>
      <c r="M8" s="72">
        <f t="shared" si="3"/>
      </c>
      <c r="N8" s="88"/>
      <c r="O8" s="71">
        <f t="shared" si="8"/>
        <v>0</v>
      </c>
      <c r="P8" s="45">
        <f t="shared" si="9"/>
        <v>0</v>
      </c>
      <c r="Q8" s="56">
        <f t="shared" si="4"/>
        <v>1</v>
      </c>
      <c r="R8" s="77">
        <f t="shared" si="10"/>
        <v>0</v>
      </c>
      <c r="S8" s="58"/>
      <c r="T8" s="72">
        <f t="shared" si="5"/>
      </c>
      <c r="U8" s="92"/>
    </row>
    <row r="9" spans="1:21" s="20" customFormat="1" ht="26.25" customHeight="1">
      <c r="A9" s="103">
        <v>7</v>
      </c>
      <c r="B9" s="68"/>
      <c r="C9" s="69"/>
      <c r="D9" s="69"/>
      <c r="E9" s="69"/>
      <c r="F9" s="70"/>
      <c r="G9" s="96">
        <f t="shared" si="6"/>
        <v>0</v>
      </c>
      <c r="H9" s="98">
        <f t="shared" si="0"/>
        <v>0</v>
      </c>
      <c r="I9" s="46">
        <f t="shared" si="1"/>
        <v>0</v>
      </c>
      <c r="J9" s="175">
        <f t="shared" si="2"/>
        <v>1</v>
      </c>
      <c r="K9" s="57">
        <f t="shared" si="7"/>
        <v>0</v>
      </c>
      <c r="L9" s="58"/>
      <c r="M9" s="72">
        <f t="shared" si="3"/>
      </c>
      <c r="N9" s="88"/>
      <c r="O9" s="71">
        <f t="shared" si="8"/>
        <v>0</v>
      </c>
      <c r="P9" s="45">
        <f t="shared" si="9"/>
        <v>0</v>
      </c>
      <c r="Q9" s="56">
        <f t="shared" si="4"/>
        <v>1</v>
      </c>
      <c r="R9" s="77">
        <f t="shared" si="10"/>
        <v>0</v>
      </c>
      <c r="S9" s="58"/>
      <c r="T9" s="72">
        <f t="shared" si="5"/>
      </c>
      <c r="U9" s="92"/>
    </row>
    <row r="10" spans="1:21" s="20" customFormat="1" ht="26.25" customHeight="1">
      <c r="A10" s="103">
        <v>8</v>
      </c>
      <c r="B10" s="68"/>
      <c r="C10" s="69"/>
      <c r="D10" s="69"/>
      <c r="E10" s="69"/>
      <c r="F10" s="70"/>
      <c r="G10" s="96">
        <f t="shared" si="6"/>
        <v>0</v>
      </c>
      <c r="H10" s="98">
        <f t="shared" si="0"/>
        <v>0</v>
      </c>
      <c r="I10" s="46">
        <f t="shared" si="1"/>
        <v>0</v>
      </c>
      <c r="J10" s="175">
        <f t="shared" si="2"/>
        <v>1</v>
      </c>
      <c r="K10" s="57">
        <f t="shared" si="7"/>
        <v>0</v>
      </c>
      <c r="L10" s="58"/>
      <c r="M10" s="72">
        <f t="shared" si="3"/>
      </c>
      <c r="N10" s="88"/>
      <c r="O10" s="71">
        <f t="shared" si="8"/>
        <v>0</v>
      </c>
      <c r="P10" s="45">
        <f t="shared" si="9"/>
        <v>0</v>
      </c>
      <c r="Q10" s="56">
        <f t="shared" si="4"/>
        <v>1</v>
      </c>
      <c r="R10" s="77">
        <f t="shared" si="10"/>
        <v>0</v>
      </c>
      <c r="S10" s="58"/>
      <c r="T10" s="72">
        <f t="shared" si="5"/>
      </c>
      <c r="U10" s="92"/>
    </row>
    <row r="11" spans="1:21" s="20" customFormat="1" ht="26.25" customHeight="1">
      <c r="A11" s="103">
        <v>9</v>
      </c>
      <c r="B11" s="68"/>
      <c r="C11" s="69"/>
      <c r="D11" s="69"/>
      <c r="E11" s="69"/>
      <c r="F11" s="70"/>
      <c r="G11" s="96">
        <f t="shared" si="6"/>
        <v>0</v>
      </c>
      <c r="H11" s="98">
        <f t="shared" si="0"/>
        <v>0</v>
      </c>
      <c r="I11" s="46">
        <f t="shared" si="1"/>
        <v>0</v>
      </c>
      <c r="J11" s="175">
        <f t="shared" si="2"/>
        <v>1</v>
      </c>
      <c r="K11" s="57">
        <f t="shared" si="7"/>
        <v>0</v>
      </c>
      <c r="L11" s="58"/>
      <c r="M11" s="72">
        <f t="shared" si="3"/>
      </c>
      <c r="N11" s="88"/>
      <c r="O11" s="71">
        <f t="shared" si="8"/>
        <v>0</v>
      </c>
      <c r="P11" s="45">
        <f t="shared" si="9"/>
        <v>0</v>
      </c>
      <c r="Q11" s="56">
        <f t="shared" si="4"/>
        <v>1</v>
      </c>
      <c r="R11" s="77">
        <f t="shared" si="10"/>
        <v>0</v>
      </c>
      <c r="S11" s="58"/>
      <c r="T11" s="72">
        <f t="shared" si="5"/>
      </c>
      <c r="U11" s="92"/>
    </row>
    <row r="12" spans="1:21" s="20" customFormat="1" ht="26.25" customHeight="1">
      <c r="A12" s="103">
        <v>10</v>
      </c>
      <c r="B12" s="68"/>
      <c r="C12" s="69"/>
      <c r="D12" s="69"/>
      <c r="E12" s="69"/>
      <c r="F12" s="70"/>
      <c r="G12" s="96">
        <f t="shared" si="6"/>
        <v>0</v>
      </c>
      <c r="H12" s="98">
        <f t="shared" si="0"/>
        <v>0</v>
      </c>
      <c r="I12" s="46">
        <f t="shared" si="1"/>
        <v>0</v>
      </c>
      <c r="J12" s="175">
        <f t="shared" si="2"/>
        <v>1</v>
      </c>
      <c r="K12" s="57">
        <f t="shared" si="7"/>
        <v>0</v>
      </c>
      <c r="L12" s="58"/>
      <c r="M12" s="72">
        <f t="shared" si="3"/>
      </c>
      <c r="N12" s="88"/>
      <c r="O12" s="71">
        <f t="shared" si="8"/>
        <v>0</v>
      </c>
      <c r="P12" s="45">
        <f t="shared" si="9"/>
        <v>0</v>
      </c>
      <c r="Q12" s="56">
        <f t="shared" si="4"/>
        <v>1</v>
      </c>
      <c r="R12" s="77">
        <f t="shared" si="10"/>
        <v>0</v>
      </c>
      <c r="S12" s="58"/>
      <c r="T12" s="72">
        <f t="shared" si="5"/>
      </c>
      <c r="U12" s="92"/>
    </row>
    <row r="13" spans="1:21" s="20" customFormat="1" ht="26.25" customHeight="1">
      <c r="A13" s="103">
        <v>11</v>
      </c>
      <c r="B13" s="68"/>
      <c r="C13" s="69"/>
      <c r="D13" s="69"/>
      <c r="E13" s="69"/>
      <c r="F13" s="70"/>
      <c r="G13" s="96">
        <f t="shared" si="6"/>
        <v>0</v>
      </c>
      <c r="H13" s="98">
        <f t="shared" si="0"/>
        <v>0</v>
      </c>
      <c r="I13" s="46">
        <f t="shared" si="1"/>
        <v>0</v>
      </c>
      <c r="J13" s="175">
        <f t="shared" si="2"/>
        <v>1</v>
      </c>
      <c r="K13" s="57">
        <f t="shared" si="7"/>
        <v>0</v>
      </c>
      <c r="L13" s="58"/>
      <c r="M13" s="72">
        <f t="shared" si="3"/>
      </c>
      <c r="N13" s="88"/>
      <c r="O13" s="71">
        <f t="shared" si="8"/>
        <v>0</v>
      </c>
      <c r="P13" s="45">
        <f t="shared" si="9"/>
        <v>0</v>
      </c>
      <c r="Q13" s="56">
        <f t="shared" si="4"/>
        <v>1</v>
      </c>
      <c r="R13" s="77">
        <f t="shared" si="10"/>
        <v>0</v>
      </c>
      <c r="S13" s="58"/>
      <c r="T13" s="72">
        <f t="shared" si="5"/>
      </c>
      <c r="U13" s="92"/>
    </row>
    <row r="14" spans="1:21" s="20" customFormat="1" ht="26.25" customHeight="1">
      <c r="A14" s="103">
        <v>12</v>
      </c>
      <c r="B14" s="68"/>
      <c r="C14" s="69"/>
      <c r="D14" s="69"/>
      <c r="E14" s="69"/>
      <c r="F14" s="70"/>
      <c r="G14" s="96">
        <f t="shared" si="6"/>
        <v>0</v>
      </c>
      <c r="H14" s="98">
        <f t="shared" si="0"/>
        <v>0</v>
      </c>
      <c r="I14" s="46">
        <f t="shared" si="1"/>
        <v>0</v>
      </c>
      <c r="J14" s="175">
        <f t="shared" si="2"/>
        <v>1</v>
      </c>
      <c r="K14" s="57">
        <f t="shared" si="7"/>
        <v>0</v>
      </c>
      <c r="L14" s="58"/>
      <c r="M14" s="72">
        <f t="shared" si="3"/>
      </c>
      <c r="N14" s="88"/>
      <c r="O14" s="71">
        <f t="shared" si="8"/>
        <v>0</v>
      </c>
      <c r="P14" s="45">
        <f t="shared" si="9"/>
        <v>0</v>
      </c>
      <c r="Q14" s="56">
        <f t="shared" si="4"/>
        <v>1</v>
      </c>
      <c r="R14" s="77">
        <f t="shared" si="10"/>
        <v>0</v>
      </c>
      <c r="S14" s="58"/>
      <c r="T14" s="72">
        <f t="shared" si="5"/>
      </c>
      <c r="U14" s="92"/>
    </row>
    <row r="15" spans="1:21" s="20" customFormat="1" ht="26.25" customHeight="1">
      <c r="A15" s="103">
        <v>13</v>
      </c>
      <c r="B15" s="68"/>
      <c r="C15" s="69"/>
      <c r="D15" s="69"/>
      <c r="E15" s="69"/>
      <c r="F15" s="70"/>
      <c r="G15" s="96">
        <f t="shared" si="6"/>
        <v>0</v>
      </c>
      <c r="H15" s="98">
        <f t="shared" si="0"/>
        <v>0</v>
      </c>
      <c r="I15" s="46">
        <f t="shared" si="1"/>
        <v>0</v>
      </c>
      <c r="J15" s="175">
        <f t="shared" si="2"/>
        <v>1</v>
      </c>
      <c r="K15" s="57">
        <f t="shared" si="7"/>
        <v>0</v>
      </c>
      <c r="L15" s="58"/>
      <c r="M15" s="72">
        <f t="shared" si="3"/>
      </c>
      <c r="N15" s="88"/>
      <c r="O15" s="71">
        <f t="shared" si="8"/>
        <v>0</v>
      </c>
      <c r="P15" s="45">
        <f t="shared" si="9"/>
        <v>0</v>
      </c>
      <c r="Q15" s="56">
        <f t="shared" si="4"/>
        <v>1</v>
      </c>
      <c r="R15" s="77">
        <f t="shared" si="10"/>
        <v>0</v>
      </c>
      <c r="S15" s="58"/>
      <c r="T15" s="72">
        <f t="shared" si="5"/>
      </c>
      <c r="U15" s="92"/>
    </row>
    <row r="16" spans="1:21" s="20" customFormat="1" ht="26.25" customHeight="1">
      <c r="A16" s="103">
        <v>14</v>
      </c>
      <c r="B16" s="68"/>
      <c r="C16" s="69"/>
      <c r="D16" s="69"/>
      <c r="E16" s="69"/>
      <c r="F16" s="70"/>
      <c r="G16" s="96">
        <f t="shared" si="6"/>
        <v>0</v>
      </c>
      <c r="H16" s="98">
        <f t="shared" si="0"/>
        <v>0</v>
      </c>
      <c r="I16" s="46">
        <f t="shared" si="1"/>
        <v>0</v>
      </c>
      <c r="J16" s="175">
        <f t="shared" si="2"/>
        <v>1</v>
      </c>
      <c r="K16" s="57">
        <f t="shared" si="7"/>
        <v>0</v>
      </c>
      <c r="L16" s="58"/>
      <c r="M16" s="72">
        <f t="shared" si="3"/>
      </c>
      <c r="N16" s="88"/>
      <c r="O16" s="71">
        <f t="shared" si="8"/>
        <v>0</v>
      </c>
      <c r="P16" s="45">
        <f t="shared" si="9"/>
        <v>0</v>
      </c>
      <c r="Q16" s="56">
        <f t="shared" si="4"/>
        <v>1</v>
      </c>
      <c r="R16" s="77">
        <f t="shared" si="10"/>
        <v>0</v>
      </c>
      <c r="S16" s="58"/>
      <c r="T16" s="72">
        <f t="shared" si="5"/>
      </c>
      <c r="U16" s="92"/>
    </row>
    <row r="17" spans="1:21" s="20" customFormat="1" ht="26.25" customHeight="1">
      <c r="A17" s="103">
        <v>15</v>
      </c>
      <c r="B17" s="68"/>
      <c r="C17" s="69"/>
      <c r="D17" s="69"/>
      <c r="E17" s="69"/>
      <c r="F17" s="70"/>
      <c r="G17" s="96">
        <f t="shared" si="6"/>
        <v>0</v>
      </c>
      <c r="H17" s="98">
        <f t="shared" si="0"/>
        <v>0</v>
      </c>
      <c r="I17" s="46">
        <f t="shared" si="1"/>
        <v>0</v>
      </c>
      <c r="J17" s="175">
        <f t="shared" si="2"/>
        <v>1</v>
      </c>
      <c r="K17" s="57">
        <f t="shared" si="7"/>
        <v>0</v>
      </c>
      <c r="L17" s="58"/>
      <c r="M17" s="72">
        <f t="shared" si="3"/>
      </c>
      <c r="N17" s="88"/>
      <c r="O17" s="71">
        <f t="shared" si="8"/>
        <v>0</v>
      </c>
      <c r="P17" s="45">
        <f t="shared" si="9"/>
        <v>0</v>
      </c>
      <c r="Q17" s="56">
        <f t="shared" si="4"/>
        <v>1</v>
      </c>
      <c r="R17" s="77">
        <f t="shared" si="10"/>
        <v>0</v>
      </c>
      <c r="S17" s="58"/>
      <c r="T17" s="72">
        <f t="shared" si="5"/>
      </c>
      <c r="U17" s="92"/>
    </row>
    <row r="18" spans="1:21" s="20" customFormat="1" ht="26.25" customHeight="1">
      <c r="A18" s="103">
        <v>16</v>
      </c>
      <c r="B18" s="68"/>
      <c r="C18" s="69"/>
      <c r="D18" s="69"/>
      <c r="E18" s="69"/>
      <c r="F18" s="70"/>
      <c r="G18" s="96">
        <f t="shared" si="6"/>
        <v>0</v>
      </c>
      <c r="H18" s="98">
        <f t="shared" si="0"/>
        <v>0</v>
      </c>
      <c r="I18" s="46">
        <f t="shared" si="1"/>
        <v>0</v>
      </c>
      <c r="J18" s="175">
        <f t="shared" si="2"/>
        <v>1</v>
      </c>
      <c r="K18" s="57">
        <f t="shared" si="7"/>
        <v>0</v>
      </c>
      <c r="L18" s="58"/>
      <c r="M18" s="72">
        <f t="shared" si="3"/>
      </c>
      <c r="N18" s="88"/>
      <c r="O18" s="71">
        <f t="shared" si="8"/>
        <v>0</v>
      </c>
      <c r="P18" s="45">
        <f t="shared" si="9"/>
        <v>0</v>
      </c>
      <c r="Q18" s="56">
        <f t="shared" si="4"/>
        <v>1</v>
      </c>
      <c r="R18" s="77">
        <f t="shared" si="10"/>
        <v>0</v>
      </c>
      <c r="S18" s="58"/>
      <c r="T18" s="72">
        <f t="shared" si="5"/>
      </c>
      <c r="U18" s="92"/>
    </row>
    <row r="19" spans="1:21" s="20" customFormat="1" ht="26.25" customHeight="1">
      <c r="A19" s="103">
        <v>17</v>
      </c>
      <c r="B19" s="68"/>
      <c r="C19" s="69"/>
      <c r="D19" s="69"/>
      <c r="E19" s="69"/>
      <c r="F19" s="70"/>
      <c r="G19" s="96">
        <f t="shared" si="6"/>
        <v>0</v>
      </c>
      <c r="H19" s="98">
        <f t="shared" si="0"/>
        <v>0</v>
      </c>
      <c r="I19" s="46">
        <f t="shared" si="1"/>
        <v>0</v>
      </c>
      <c r="J19" s="175">
        <f t="shared" si="2"/>
        <v>1</v>
      </c>
      <c r="K19" s="57">
        <f t="shared" si="7"/>
        <v>0</v>
      </c>
      <c r="L19" s="58"/>
      <c r="M19" s="72">
        <f t="shared" si="3"/>
      </c>
      <c r="N19" s="88"/>
      <c r="O19" s="71">
        <f t="shared" si="8"/>
        <v>0</v>
      </c>
      <c r="P19" s="45">
        <f t="shared" si="9"/>
        <v>0</v>
      </c>
      <c r="Q19" s="56">
        <f t="shared" si="4"/>
        <v>1</v>
      </c>
      <c r="R19" s="77">
        <f t="shared" si="10"/>
        <v>0</v>
      </c>
      <c r="S19" s="58"/>
      <c r="T19" s="72">
        <f t="shared" si="5"/>
      </c>
      <c r="U19" s="92"/>
    </row>
    <row r="20" spans="1:21" s="20" customFormat="1" ht="26.25" customHeight="1">
      <c r="A20" s="103">
        <v>18</v>
      </c>
      <c r="B20" s="68"/>
      <c r="C20" s="69"/>
      <c r="D20" s="69"/>
      <c r="E20" s="69"/>
      <c r="F20" s="70"/>
      <c r="G20" s="96">
        <f t="shared" si="6"/>
        <v>0</v>
      </c>
      <c r="H20" s="98">
        <f t="shared" si="0"/>
        <v>0</v>
      </c>
      <c r="I20" s="46">
        <f t="shared" si="1"/>
        <v>0</v>
      </c>
      <c r="J20" s="175">
        <f t="shared" si="2"/>
        <v>1</v>
      </c>
      <c r="K20" s="57">
        <f t="shared" si="7"/>
        <v>0</v>
      </c>
      <c r="L20" s="58"/>
      <c r="M20" s="72">
        <f t="shared" si="3"/>
      </c>
      <c r="N20" s="88"/>
      <c r="O20" s="71">
        <f t="shared" si="8"/>
        <v>0</v>
      </c>
      <c r="P20" s="45">
        <f t="shared" si="9"/>
        <v>0</v>
      </c>
      <c r="Q20" s="56">
        <f t="shared" si="4"/>
        <v>1</v>
      </c>
      <c r="R20" s="77">
        <f t="shared" si="10"/>
        <v>0</v>
      </c>
      <c r="S20" s="58"/>
      <c r="T20" s="72">
        <f t="shared" si="5"/>
      </c>
      <c r="U20" s="92"/>
    </row>
    <row r="21" spans="1:21" s="20" customFormat="1" ht="26.25" customHeight="1">
      <c r="A21" s="103">
        <v>19</v>
      </c>
      <c r="B21" s="68"/>
      <c r="C21" s="69"/>
      <c r="D21" s="69"/>
      <c r="E21" s="69"/>
      <c r="F21" s="70"/>
      <c r="G21" s="96">
        <f t="shared" si="6"/>
        <v>0</v>
      </c>
      <c r="H21" s="98">
        <f t="shared" si="0"/>
        <v>0</v>
      </c>
      <c r="I21" s="46">
        <f t="shared" si="1"/>
        <v>0</v>
      </c>
      <c r="J21" s="175">
        <f t="shared" si="2"/>
        <v>1</v>
      </c>
      <c r="K21" s="57">
        <f t="shared" si="7"/>
        <v>0</v>
      </c>
      <c r="L21" s="58"/>
      <c r="M21" s="72">
        <f t="shared" si="3"/>
      </c>
      <c r="N21" s="88"/>
      <c r="O21" s="71">
        <f t="shared" si="8"/>
        <v>0</v>
      </c>
      <c r="P21" s="45">
        <f t="shared" si="9"/>
        <v>0</v>
      </c>
      <c r="Q21" s="56">
        <f t="shared" si="4"/>
        <v>1</v>
      </c>
      <c r="R21" s="77">
        <f t="shared" si="10"/>
        <v>0</v>
      </c>
      <c r="S21" s="58"/>
      <c r="T21" s="72">
        <f t="shared" si="5"/>
      </c>
      <c r="U21" s="92"/>
    </row>
    <row r="22" spans="1:21" s="20" customFormat="1" ht="26.25" customHeight="1">
      <c r="A22" s="103">
        <v>20</v>
      </c>
      <c r="B22" s="68"/>
      <c r="C22" s="69"/>
      <c r="D22" s="69"/>
      <c r="E22" s="69"/>
      <c r="F22" s="70"/>
      <c r="G22" s="96">
        <f t="shared" si="6"/>
        <v>0</v>
      </c>
      <c r="H22" s="98">
        <f t="shared" si="0"/>
        <v>0</v>
      </c>
      <c r="I22" s="46">
        <f t="shared" si="1"/>
        <v>0</v>
      </c>
      <c r="J22" s="175">
        <f t="shared" si="2"/>
        <v>1</v>
      </c>
      <c r="K22" s="57">
        <f t="shared" si="7"/>
        <v>0</v>
      </c>
      <c r="L22" s="58"/>
      <c r="M22" s="72">
        <f t="shared" si="3"/>
      </c>
      <c r="N22" s="88"/>
      <c r="O22" s="71">
        <f t="shared" si="8"/>
        <v>0</v>
      </c>
      <c r="P22" s="45">
        <f t="shared" si="9"/>
        <v>0</v>
      </c>
      <c r="Q22" s="56">
        <f t="shared" si="4"/>
        <v>1</v>
      </c>
      <c r="R22" s="77">
        <f t="shared" si="10"/>
        <v>0</v>
      </c>
      <c r="S22" s="58"/>
      <c r="T22" s="72">
        <f t="shared" si="5"/>
      </c>
      <c r="U22" s="92"/>
    </row>
    <row r="23" spans="1:21" s="20" customFormat="1" ht="25.5" customHeight="1" thickBot="1">
      <c r="A23" s="36"/>
      <c r="B23" s="35" t="s">
        <v>3</v>
      </c>
      <c r="C23" s="34"/>
      <c r="D23" s="34"/>
      <c r="E23" s="34"/>
      <c r="F23" s="34"/>
      <c r="G23" s="96">
        <f>SUM(G3:G22)</f>
        <v>0</v>
      </c>
      <c r="H23" s="99"/>
      <c r="I23" s="73"/>
      <c r="J23" s="73"/>
      <c r="K23" s="73">
        <f>SUM(K3:K22)</f>
        <v>0</v>
      </c>
      <c r="L23" s="74"/>
      <c r="M23" s="75"/>
      <c r="N23" s="89"/>
      <c r="O23" s="79"/>
      <c r="P23" s="78"/>
      <c r="Q23" s="78"/>
      <c r="R23" s="78">
        <f>SUM(R3:R22)</f>
        <v>0</v>
      </c>
      <c r="S23" s="80"/>
      <c r="T23" s="81"/>
      <c r="U23" s="93"/>
    </row>
    <row r="25" spans="8:20" ht="12.75"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</row>
    <row r="26" spans="13:20" ht="12.75">
      <c r="M26" s="39"/>
      <c r="N26" s="38"/>
      <c r="T26" s="39"/>
    </row>
    <row r="27" ht="12.75">
      <c r="N27" s="38"/>
    </row>
    <row r="28" spans="1:20" ht="30" customHeight="1">
      <c r="A28" s="260" t="s">
        <v>55</v>
      </c>
      <c r="B28" s="260"/>
      <c r="L28" s="260" t="s">
        <v>53</v>
      </c>
      <c r="M28" s="260"/>
      <c r="S28" s="260" t="s">
        <v>53</v>
      </c>
      <c r="T28" s="260"/>
    </row>
    <row r="29" spans="1:20" ht="25.5" customHeight="1">
      <c r="A29" s="51" t="s">
        <v>29</v>
      </c>
      <c r="B29" s="41" t="s">
        <v>10</v>
      </c>
      <c r="L29" s="40" t="s">
        <v>41</v>
      </c>
      <c r="M29" s="41" t="s">
        <v>42</v>
      </c>
      <c r="N29" s="38"/>
      <c r="S29" s="40" t="s">
        <v>41</v>
      </c>
      <c r="T29" s="41" t="s">
        <v>42</v>
      </c>
    </row>
    <row r="30" spans="1:20" ht="26.25" customHeight="1">
      <c r="A30" s="42">
        <v>1</v>
      </c>
      <c r="B30" s="43" t="s">
        <v>30</v>
      </c>
      <c r="L30" s="42">
        <v>1</v>
      </c>
      <c r="M30" s="52" t="s">
        <v>39</v>
      </c>
      <c r="N30" s="38"/>
      <c r="S30" s="42">
        <v>1</v>
      </c>
      <c r="T30" s="52" t="s">
        <v>39</v>
      </c>
    </row>
    <row r="31" spans="1:20" ht="26.25" customHeight="1">
      <c r="A31" s="42">
        <v>2</v>
      </c>
      <c r="B31" s="42" t="s">
        <v>31</v>
      </c>
      <c r="L31" s="42">
        <v>2</v>
      </c>
      <c r="M31" s="52" t="s">
        <v>38</v>
      </c>
      <c r="N31" s="38"/>
      <c r="S31" s="42">
        <v>2</v>
      </c>
      <c r="T31" s="52" t="s">
        <v>38</v>
      </c>
    </row>
    <row r="32" spans="1:20" ht="26.25" customHeight="1">
      <c r="A32" s="42">
        <v>3</v>
      </c>
      <c r="B32" s="43" t="s">
        <v>32</v>
      </c>
      <c r="L32" s="42">
        <v>3</v>
      </c>
      <c r="M32" s="52" t="s">
        <v>37</v>
      </c>
      <c r="N32" s="38"/>
      <c r="S32" s="42">
        <v>3</v>
      </c>
      <c r="T32" s="52" t="s">
        <v>37</v>
      </c>
    </row>
    <row r="33" spans="1:20" ht="26.25" customHeight="1">
      <c r="A33" s="42">
        <v>4</v>
      </c>
      <c r="B33" s="43" t="s">
        <v>33</v>
      </c>
      <c r="L33" s="42">
        <v>4</v>
      </c>
      <c r="M33" s="52" t="s">
        <v>40</v>
      </c>
      <c r="N33" s="38"/>
      <c r="S33" s="42">
        <v>4</v>
      </c>
      <c r="T33" s="52" t="s">
        <v>40</v>
      </c>
    </row>
    <row r="34" spans="12:20" ht="26.25" customHeight="1">
      <c r="L34" s="42">
        <v>5</v>
      </c>
      <c r="M34" s="52" t="s">
        <v>57</v>
      </c>
      <c r="N34" s="38"/>
      <c r="S34" s="42">
        <v>5</v>
      </c>
      <c r="T34" s="52" t="s">
        <v>57</v>
      </c>
    </row>
    <row r="35" spans="12:20" ht="25.5" customHeight="1">
      <c r="L35" s="42">
        <v>6</v>
      </c>
      <c r="M35" s="52" t="s">
        <v>15</v>
      </c>
      <c r="N35" s="38"/>
      <c r="S35" s="42">
        <v>6</v>
      </c>
      <c r="T35" s="52" t="s">
        <v>15</v>
      </c>
    </row>
    <row r="36" ht="12.75">
      <c r="N36" s="38"/>
    </row>
    <row r="37" ht="12.75">
      <c r="N37" s="38"/>
    </row>
    <row r="38" ht="12.75">
      <c r="N38" s="38"/>
    </row>
    <row r="39" ht="12.75">
      <c r="N39" s="38"/>
    </row>
    <row r="40" ht="13.5" thickBot="1">
      <c r="N40" s="38"/>
    </row>
  </sheetData>
  <sheetProtection password="CAD0" sheet="1" objects="1" scenarios="1"/>
  <mergeCells count="8">
    <mergeCell ref="K1:L1"/>
    <mergeCell ref="S28:T28"/>
    <mergeCell ref="A28:B28"/>
    <mergeCell ref="L28:M28"/>
    <mergeCell ref="A1:C1"/>
    <mergeCell ref="R1:S1"/>
    <mergeCell ref="H1:J1"/>
    <mergeCell ref="O1:Q1"/>
  </mergeCells>
  <conditionalFormatting sqref="H3:I22">
    <cfRule type="cellIs" priority="1" dxfId="2" operator="notEqual" stopIfTrue="1">
      <formula>D3</formula>
    </cfRule>
  </conditionalFormatting>
  <conditionalFormatting sqref="O3:P22">
    <cfRule type="cellIs" priority="2" dxfId="2" operator="notEqual" stopIfTrue="1">
      <formula>H3</formula>
    </cfRule>
  </conditionalFormatting>
  <conditionalFormatting sqref="K3:K22">
    <cfRule type="cellIs" priority="3" dxfId="3" operator="notEqual" stopIfTrue="1">
      <formula>G3</formula>
    </cfRule>
  </conditionalFormatting>
  <conditionalFormatting sqref="J3:J22 Q3:Q22">
    <cfRule type="cellIs" priority="4" dxfId="2" operator="notEqual" stopIfTrue="1">
      <formula>1-$M$1</formula>
    </cfRule>
  </conditionalFormatting>
  <dataValidations count="5"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L3:L22 S3:S22">
      <formula1>$L$30:$L$35</formula1>
    </dataValidation>
    <dataValidation type="list" allowBlank="1" showErrorMessage="1" promptTitle="בחר קוד עלות:" prompt="&#10;  הצעת מחיר.&#10; חוזה.&#10; מחירון.   &#10; אמדן" error="נא בחר קוד עלות :&#10;הצעת מחיר, &#10;חוזה, &#10; מחירון, &#10;אמדן." sqref="F3:F22">
      <formula1>$B$30:$B$33</formula1>
    </dataValidation>
    <dataValidation type="decimal" allowBlank="1" showInputMessage="1" showErrorMessage="1" error="נא להזין הסכום בש&quot;ח באופן תקין" sqref="D3:D2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22">
      <formula1>0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" sqref="K3:K22">
      <formula1>H3*I3*J3</formula1>
      <formula2>H3*I3*J3</formula2>
    </dataValidation>
  </dataValidations>
  <printOptions horizontalCentered="1" verticalCentered="1"/>
  <pageMargins left="0.31496062992125984" right="0.15748031496062992" top="0.3937007874015748" bottom="0.4724409448818898" header="0.31496062992125984" footer="0.2362204724409449"/>
  <pageSetup fitToHeight="1" fitToWidth="1" horizontalDpi="600" verticalDpi="600" orientation="portrait" paperSize="9" scale="82" r:id="rId3"/>
  <headerFooter alignWithMargins="0">
    <oddFooter>&amp;Cעמוד &amp;P מתוך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T35"/>
  <sheetViews>
    <sheetView rightToLeft="1" tabSelected="1" view="pageBreakPreview" zoomScaleSheetLayoutView="10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15" sqref="E15"/>
    </sheetView>
  </sheetViews>
  <sheetFormatPr defaultColWidth="9.140625" defaultRowHeight="12.75" outlineLevelCol="1"/>
  <cols>
    <col min="1" max="1" width="6.7109375" style="0" customWidth="1"/>
    <col min="2" max="2" width="19.8515625" style="0" customWidth="1"/>
    <col min="3" max="3" width="22.28125" style="0" customWidth="1"/>
    <col min="4" max="4" width="11.8515625" style="0" bestFit="1" customWidth="1"/>
    <col min="6" max="6" width="12.28125" style="0" hidden="1" customWidth="1" outlineLevel="1"/>
    <col min="7" max="7" width="11.57421875" style="0" hidden="1" customWidth="1" outlineLevel="1"/>
    <col min="8" max="8" width="10.28125" style="0" hidden="1" customWidth="1" outlineLevel="1"/>
    <col min="9" max="10" width="8.8515625" style="0" hidden="1" customWidth="1" outlineLevel="1"/>
    <col min="11" max="11" width="9.140625" style="0" customWidth="1" collapsed="1"/>
    <col min="12" max="16" width="8.8515625" style="0" hidden="1" customWidth="1" outlineLevel="1"/>
    <col min="17" max="17" width="9.140625" style="0" customWidth="1" collapsed="1"/>
  </cols>
  <sheetData>
    <row r="1" spans="1:17" ht="46.5" customHeight="1" thickBot="1">
      <c r="A1" s="273" t="s">
        <v>90</v>
      </c>
      <c r="B1" s="262"/>
      <c r="C1" s="262"/>
      <c r="D1" s="67">
        <f>'ראשי-פרטים כלליים וריכוז הוצאות'!F5</f>
        <v>0</v>
      </c>
      <c r="E1" s="94"/>
      <c r="F1" s="265" t="s">
        <v>69</v>
      </c>
      <c r="G1" s="267"/>
      <c r="H1" s="258" t="s">
        <v>74</v>
      </c>
      <c r="I1" s="259"/>
      <c r="J1" s="172">
        <v>0</v>
      </c>
      <c r="K1" s="86" t="s">
        <v>45</v>
      </c>
      <c r="L1" s="268" t="s">
        <v>75</v>
      </c>
      <c r="M1" s="270"/>
      <c r="N1" s="271" t="s">
        <v>58</v>
      </c>
      <c r="O1" s="272"/>
      <c r="P1" s="84"/>
      <c r="Q1" s="90" t="s">
        <v>96</v>
      </c>
    </row>
    <row r="2" spans="1:17" ht="51">
      <c r="A2" s="32" t="s">
        <v>4</v>
      </c>
      <c r="B2" s="32" t="s">
        <v>113</v>
      </c>
      <c r="C2" s="32" t="s">
        <v>114</v>
      </c>
      <c r="D2" s="32" t="s">
        <v>54</v>
      </c>
      <c r="E2" s="32" t="s">
        <v>36</v>
      </c>
      <c r="F2" s="97" t="s">
        <v>43</v>
      </c>
      <c r="G2" s="49" t="s">
        <v>46</v>
      </c>
      <c r="H2" s="49" t="s">
        <v>44</v>
      </c>
      <c r="I2" s="49" t="s">
        <v>78</v>
      </c>
      <c r="J2" s="82" t="s">
        <v>18</v>
      </c>
      <c r="K2" s="87"/>
      <c r="L2" s="76" t="s">
        <v>80</v>
      </c>
      <c r="M2" s="76" t="s">
        <v>46</v>
      </c>
      <c r="N2" s="76" t="s">
        <v>56</v>
      </c>
      <c r="O2" s="76" t="s">
        <v>52</v>
      </c>
      <c r="P2" s="83" t="s">
        <v>18</v>
      </c>
      <c r="Q2" s="91"/>
    </row>
    <row r="3" spans="1:17" ht="16.5" customHeight="1">
      <c r="A3" s="103">
        <v>1</v>
      </c>
      <c r="B3" s="68"/>
      <c r="C3" s="171"/>
      <c r="D3" s="70"/>
      <c r="E3" s="171"/>
      <c r="F3" s="98">
        <f>+E3</f>
        <v>0</v>
      </c>
      <c r="G3" s="175">
        <f aca="true" t="shared" si="0" ref="G3:G22">IF($J$1&gt;0,1-$J$1,100%)</f>
        <v>1</v>
      </c>
      <c r="H3" s="57">
        <f>F3*G3</f>
        <v>0</v>
      </c>
      <c r="I3" s="58"/>
      <c r="J3" s="72">
        <f aca="true" t="shared" si="1" ref="J3:J22">IF(I3&gt;0,(VLOOKUP(I3,$I$30:$J$35,2,0)),"")</f>
      </c>
      <c r="K3" s="88"/>
      <c r="L3" s="71">
        <f>E3</f>
        <v>0</v>
      </c>
      <c r="M3" s="56">
        <f aca="true" t="shared" si="2" ref="M3:M22">IF($P$1&gt;0,((1-$P$1)*(1-$J$1)),G3)</f>
        <v>1</v>
      </c>
      <c r="N3" s="77">
        <f>L3*M3</f>
        <v>0</v>
      </c>
      <c r="O3" s="58"/>
      <c r="P3" s="72">
        <f aca="true" t="shared" si="3" ref="P3:P22">IF(O3&gt;0,(VLOOKUP(O3,$I$30:$J$35,2,0)),"")</f>
      </c>
      <c r="Q3" s="92"/>
    </row>
    <row r="4" spans="1:17" ht="16.5" customHeight="1">
      <c r="A4" s="103">
        <v>2</v>
      </c>
      <c r="B4" s="68"/>
      <c r="C4" s="170"/>
      <c r="D4" s="70"/>
      <c r="E4" s="171"/>
      <c r="F4" s="98">
        <f aca="true" t="shared" si="4" ref="F4:F22">+E4</f>
        <v>0</v>
      </c>
      <c r="G4" s="175">
        <f t="shared" si="0"/>
        <v>1</v>
      </c>
      <c r="H4" s="57">
        <f aca="true" t="shared" si="5" ref="H4:H22">F4*G4</f>
        <v>0</v>
      </c>
      <c r="I4" s="58"/>
      <c r="J4" s="72">
        <f t="shared" si="1"/>
      </c>
      <c r="K4" s="88"/>
      <c r="L4" s="71">
        <f aca="true" t="shared" si="6" ref="L4:L22">E4</f>
        <v>0</v>
      </c>
      <c r="M4" s="56">
        <f t="shared" si="2"/>
        <v>1</v>
      </c>
      <c r="N4" s="77">
        <f aca="true" t="shared" si="7" ref="N4:N22">L4*M4</f>
        <v>0</v>
      </c>
      <c r="O4" s="58"/>
      <c r="P4" s="72">
        <f t="shared" si="3"/>
      </c>
      <c r="Q4" s="92"/>
    </row>
    <row r="5" spans="1:17" ht="16.5" customHeight="1">
      <c r="A5" s="103">
        <v>3</v>
      </c>
      <c r="B5" s="68"/>
      <c r="C5" s="170"/>
      <c r="D5" s="70"/>
      <c r="E5" s="171"/>
      <c r="F5" s="98">
        <f t="shared" si="4"/>
        <v>0</v>
      </c>
      <c r="G5" s="175">
        <f t="shared" si="0"/>
        <v>1</v>
      </c>
      <c r="H5" s="57">
        <f t="shared" si="5"/>
        <v>0</v>
      </c>
      <c r="I5" s="58"/>
      <c r="J5" s="72">
        <f t="shared" si="1"/>
      </c>
      <c r="K5" s="88"/>
      <c r="L5" s="71">
        <f t="shared" si="6"/>
        <v>0</v>
      </c>
      <c r="M5" s="56">
        <f t="shared" si="2"/>
        <v>1</v>
      </c>
      <c r="N5" s="77">
        <f t="shared" si="7"/>
        <v>0</v>
      </c>
      <c r="O5" s="58"/>
      <c r="P5" s="72">
        <f t="shared" si="3"/>
      </c>
      <c r="Q5" s="92"/>
    </row>
    <row r="6" spans="1:17" ht="16.5" customHeight="1">
      <c r="A6" s="103">
        <v>4</v>
      </c>
      <c r="B6" s="68"/>
      <c r="C6" s="170"/>
      <c r="D6" s="70"/>
      <c r="E6" s="171"/>
      <c r="F6" s="98">
        <f t="shared" si="4"/>
        <v>0</v>
      </c>
      <c r="G6" s="175">
        <f t="shared" si="0"/>
        <v>1</v>
      </c>
      <c r="H6" s="57">
        <f t="shared" si="5"/>
        <v>0</v>
      </c>
      <c r="I6" s="58"/>
      <c r="J6" s="72">
        <f t="shared" si="1"/>
      </c>
      <c r="K6" s="88"/>
      <c r="L6" s="71">
        <f t="shared" si="6"/>
        <v>0</v>
      </c>
      <c r="M6" s="56">
        <f t="shared" si="2"/>
        <v>1</v>
      </c>
      <c r="N6" s="77">
        <f t="shared" si="7"/>
        <v>0</v>
      </c>
      <c r="O6" s="58"/>
      <c r="P6" s="72">
        <f t="shared" si="3"/>
      </c>
      <c r="Q6" s="92"/>
    </row>
    <row r="7" spans="1:17" ht="16.5" customHeight="1">
      <c r="A7" s="103">
        <v>5</v>
      </c>
      <c r="B7" s="68"/>
      <c r="C7" s="170"/>
      <c r="D7" s="70"/>
      <c r="E7" s="171"/>
      <c r="F7" s="98">
        <f t="shared" si="4"/>
        <v>0</v>
      </c>
      <c r="G7" s="175">
        <f t="shared" si="0"/>
        <v>1</v>
      </c>
      <c r="H7" s="57">
        <f t="shared" si="5"/>
        <v>0</v>
      </c>
      <c r="I7" s="58"/>
      <c r="J7" s="72">
        <f t="shared" si="1"/>
      </c>
      <c r="K7" s="88"/>
      <c r="L7" s="71">
        <f t="shared" si="6"/>
        <v>0</v>
      </c>
      <c r="M7" s="56">
        <f t="shared" si="2"/>
        <v>1</v>
      </c>
      <c r="N7" s="77">
        <f t="shared" si="7"/>
        <v>0</v>
      </c>
      <c r="O7" s="58"/>
      <c r="P7" s="72">
        <f t="shared" si="3"/>
      </c>
      <c r="Q7" s="92"/>
    </row>
    <row r="8" spans="1:17" ht="16.5" customHeight="1">
      <c r="A8" s="103">
        <v>6</v>
      </c>
      <c r="B8" s="68"/>
      <c r="C8" s="170"/>
      <c r="D8" s="70"/>
      <c r="E8" s="171"/>
      <c r="F8" s="98">
        <f t="shared" si="4"/>
        <v>0</v>
      </c>
      <c r="G8" s="175">
        <f t="shared" si="0"/>
        <v>1</v>
      </c>
      <c r="H8" s="57">
        <f t="shared" si="5"/>
        <v>0</v>
      </c>
      <c r="I8" s="58"/>
      <c r="J8" s="72">
        <f t="shared" si="1"/>
      </c>
      <c r="K8" s="88"/>
      <c r="L8" s="71">
        <f t="shared" si="6"/>
        <v>0</v>
      </c>
      <c r="M8" s="56">
        <f t="shared" si="2"/>
        <v>1</v>
      </c>
      <c r="N8" s="77">
        <f t="shared" si="7"/>
        <v>0</v>
      </c>
      <c r="O8" s="58"/>
      <c r="P8" s="72">
        <f t="shared" si="3"/>
      </c>
      <c r="Q8" s="92"/>
    </row>
    <row r="9" spans="1:17" ht="16.5" customHeight="1">
      <c r="A9" s="103">
        <v>7</v>
      </c>
      <c r="B9" s="68"/>
      <c r="C9" s="171"/>
      <c r="D9" s="70"/>
      <c r="E9" s="171"/>
      <c r="F9" s="98">
        <f t="shared" si="4"/>
        <v>0</v>
      </c>
      <c r="G9" s="175">
        <f t="shared" si="0"/>
        <v>1</v>
      </c>
      <c r="H9" s="57">
        <f t="shared" si="5"/>
        <v>0</v>
      </c>
      <c r="I9" s="58"/>
      <c r="J9" s="72">
        <f t="shared" si="1"/>
      </c>
      <c r="K9" s="88"/>
      <c r="L9" s="71">
        <f t="shared" si="6"/>
        <v>0</v>
      </c>
      <c r="M9" s="56">
        <f t="shared" si="2"/>
        <v>1</v>
      </c>
      <c r="N9" s="77">
        <f t="shared" si="7"/>
        <v>0</v>
      </c>
      <c r="O9" s="58"/>
      <c r="P9" s="72">
        <f t="shared" si="3"/>
      </c>
      <c r="Q9" s="92"/>
    </row>
    <row r="10" spans="1:17" ht="16.5" customHeight="1">
      <c r="A10" s="103">
        <v>8</v>
      </c>
      <c r="B10" s="68"/>
      <c r="C10" s="170"/>
      <c r="D10" s="70"/>
      <c r="E10" s="171"/>
      <c r="F10" s="98">
        <f t="shared" si="4"/>
        <v>0</v>
      </c>
      <c r="G10" s="175">
        <f t="shared" si="0"/>
        <v>1</v>
      </c>
      <c r="H10" s="57">
        <f t="shared" si="5"/>
        <v>0</v>
      </c>
      <c r="I10" s="58"/>
      <c r="J10" s="72">
        <f t="shared" si="1"/>
      </c>
      <c r="K10" s="88"/>
      <c r="L10" s="71">
        <f t="shared" si="6"/>
        <v>0</v>
      </c>
      <c r="M10" s="56">
        <f t="shared" si="2"/>
        <v>1</v>
      </c>
      <c r="N10" s="77">
        <f t="shared" si="7"/>
        <v>0</v>
      </c>
      <c r="O10" s="58"/>
      <c r="P10" s="72">
        <f t="shared" si="3"/>
      </c>
      <c r="Q10" s="92"/>
    </row>
    <row r="11" spans="1:17" ht="16.5" customHeight="1">
      <c r="A11" s="103">
        <v>9</v>
      </c>
      <c r="B11" s="68"/>
      <c r="C11" s="170"/>
      <c r="D11" s="70"/>
      <c r="E11" s="171"/>
      <c r="F11" s="98">
        <f t="shared" si="4"/>
        <v>0</v>
      </c>
      <c r="G11" s="175">
        <f t="shared" si="0"/>
        <v>1</v>
      </c>
      <c r="H11" s="57">
        <f t="shared" si="5"/>
        <v>0</v>
      </c>
      <c r="I11" s="58"/>
      <c r="J11" s="72">
        <f t="shared" si="1"/>
      </c>
      <c r="K11" s="88"/>
      <c r="L11" s="71">
        <f t="shared" si="6"/>
        <v>0</v>
      </c>
      <c r="M11" s="56">
        <f t="shared" si="2"/>
        <v>1</v>
      </c>
      <c r="N11" s="77">
        <f t="shared" si="7"/>
        <v>0</v>
      </c>
      <c r="O11" s="58"/>
      <c r="P11" s="72">
        <f t="shared" si="3"/>
      </c>
      <c r="Q11" s="92"/>
    </row>
    <row r="12" spans="1:17" ht="16.5" customHeight="1">
      <c r="A12" s="103">
        <v>10</v>
      </c>
      <c r="B12" s="68"/>
      <c r="C12" s="170"/>
      <c r="D12" s="70"/>
      <c r="E12" s="171"/>
      <c r="F12" s="98">
        <f t="shared" si="4"/>
        <v>0</v>
      </c>
      <c r="G12" s="175">
        <f t="shared" si="0"/>
        <v>1</v>
      </c>
      <c r="H12" s="57">
        <f t="shared" si="5"/>
        <v>0</v>
      </c>
      <c r="I12" s="58"/>
      <c r="J12" s="72">
        <f t="shared" si="1"/>
      </c>
      <c r="K12" s="88"/>
      <c r="L12" s="71">
        <f t="shared" si="6"/>
        <v>0</v>
      </c>
      <c r="M12" s="56">
        <f t="shared" si="2"/>
        <v>1</v>
      </c>
      <c r="N12" s="77">
        <f t="shared" si="7"/>
        <v>0</v>
      </c>
      <c r="O12" s="58"/>
      <c r="P12" s="72">
        <f t="shared" si="3"/>
      </c>
      <c r="Q12" s="92"/>
    </row>
    <row r="13" spans="1:17" ht="16.5" customHeight="1">
      <c r="A13" s="103">
        <v>11</v>
      </c>
      <c r="B13" s="68"/>
      <c r="C13" s="170"/>
      <c r="D13" s="70"/>
      <c r="E13" s="171"/>
      <c r="F13" s="98">
        <f t="shared" si="4"/>
        <v>0</v>
      </c>
      <c r="G13" s="175">
        <f t="shared" si="0"/>
        <v>1</v>
      </c>
      <c r="H13" s="57">
        <f t="shared" si="5"/>
        <v>0</v>
      </c>
      <c r="I13" s="58"/>
      <c r="J13" s="72">
        <f t="shared" si="1"/>
      </c>
      <c r="K13" s="88"/>
      <c r="L13" s="71">
        <f t="shared" si="6"/>
        <v>0</v>
      </c>
      <c r="M13" s="56">
        <f t="shared" si="2"/>
        <v>1</v>
      </c>
      <c r="N13" s="77">
        <f t="shared" si="7"/>
        <v>0</v>
      </c>
      <c r="O13" s="58"/>
      <c r="P13" s="72">
        <f t="shared" si="3"/>
      </c>
      <c r="Q13" s="92"/>
    </row>
    <row r="14" spans="1:17" ht="16.5" customHeight="1">
      <c r="A14" s="103">
        <v>12</v>
      </c>
      <c r="B14" s="68"/>
      <c r="C14" s="170"/>
      <c r="D14" s="70"/>
      <c r="E14" s="171"/>
      <c r="F14" s="98">
        <f t="shared" si="4"/>
        <v>0</v>
      </c>
      <c r="G14" s="175">
        <f t="shared" si="0"/>
        <v>1</v>
      </c>
      <c r="H14" s="57">
        <f t="shared" si="5"/>
        <v>0</v>
      </c>
      <c r="I14" s="58"/>
      <c r="J14" s="72">
        <f t="shared" si="1"/>
      </c>
      <c r="K14" s="88"/>
      <c r="L14" s="71">
        <f t="shared" si="6"/>
        <v>0</v>
      </c>
      <c r="M14" s="56">
        <f t="shared" si="2"/>
        <v>1</v>
      </c>
      <c r="N14" s="77">
        <f t="shared" si="7"/>
        <v>0</v>
      </c>
      <c r="O14" s="58"/>
      <c r="P14" s="72">
        <f t="shared" si="3"/>
      </c>
      <c r="Q14" s="92"/>
    </row>
    <row r="15" spans="1:17" ht="16.5" customHeight="1">
      <c r="A15" s="103">
        <v>13</v>
      </c>
      <c r="B15" s="68"/>
      <c r="C15" s="170"/>
      <c r="D15" s="70"/>
      <c r="E15" s="171"/>
      <c r="F15" s="98">
        <f t="shared" si="4"/>
        <v>0</v>
      </c>
      <c r="G15" s="175">
        <f t="shared" si="0"/>
        <v>1</v>
      </c>
      <c r="H15" s="57">
        <f t="shared" si="5"/>
        <v>0</v>
      </c>
      <c r="I15" s="58"/>
      <c r="J15" s="72">
        <f t="shared" si="1"/>
      </c>
      <c r="K15" s="88"/>
      <c r="L15" s="71">
        <f t="shared" si="6"/>
        <v>0</v>
      </c>
      <c r="M15" s="56">
        <f t="shared" si="2"/>
        <v>1</v>
      </c>
      <c r="N15" s="77">
        <f t="shared" si="7"/>
        <v>0</v>
      </c>
      <c r="O15" s="58"/>
      <c r="P15" s="72">
        <f t="shared" si="3"/>
      </c>
      <c r="Q15" s="92"/>
    </row>
    <row r="16" spans="1:17" ht="16.5" customHeight="1">
      <c r="A16" s="103">
        <v>14</v>
      </c>
      <c r="B16" s="68"/>
      <c r="C16" s="170"/>
      <c r="D16" s="70"/>
      <c r="E16" s="171"/>
      <c r="F16" s="98">
        <f t="shared" si="4"/>
        <v>0</v>
      </c>
      <c r="G16" s="175">
        <f t="shared" si="0"/>
        <v>1</v>
      </c>
      <c r="H16" s="57">
        <f t="shared" si="5"/>
        <v>0</v>
      </c>
      <c r="I16" s="58"/>
      <c r="J16" s="72">
        <f t="shared" si="1"/>
      </c>
      <c r="K16" s="88"/>
      <c r="L16" s="71">
        <f t="shared" si="6"/>
        <v>0</v>
      </c>
      <c r="M16" s="56">
        <f t="shared" si="2"/>
        <v>1</v>
      </c>
      <c r="N16" s="77">
        <f t="shared" si="7"/>
        <v>0</v>
      </c>
      <c r="O16" s="58"/>
      <c r="P16" s="72">
        <f t="shared" si="3"/>
      </c>
      <c r="Q16" s="92"/>
    </row>
    <row r="17" spans="1:17" ht="16.5" customHeight="1">
      <c r="A17" s="103">
        <v>15</v>
      </c>
      <c r="B17" s="68"/>
      <c r="C17" s="170"/>
      <c r="D17" s="70"/>
      <c r="E17" s="171"/>
      <c r="F17" s="98">
        <f t="shared" si="4"/>
        <v>0</v>
      </c>
      <c r="G17" s="175">
        <f t="shared" si="0"/>
        <v>1</v>
      </c>
      <c r="H17" s="57">
        <f t="shared" si="5"/>
        <v>0</v>
      </c>
      <c r="I17" s="58"/>
      <c r="J17" s="72">
        <f t="shared" si="1"/>
      </c>
      <c r="K17" s="88"/>
      <c r="L17" s="71">
        <f t="shared" si="6"/>
        <v>0</v>
      </c>
      <c r="M17" s="56">
        <f t="shared" si="2"/>
        <v>1</v>
      </c>
      <c r="N17" s="77">
        <f t="shared" si="7"/>
        <v>0</v>
      </c>
      <c r="O17" s="58"/>
      <c r="P17" s="72">
        <f t="shared" si="3"/>
      </c>
      <c r="Q17" s="92"/>
    </row>
    <row r="18" spans="1:17" ht="16.5" customHeight="1">
      <c r="A18" s="103">
        <v>16</v>
      </c>
      <c r="B18" s="68"/>
      <c r="C18" s="170"/>
      <c r="D18" s="70"/>
      <c r="E18" s="171"/>
      <c r="F18" s="98">
        <f t="shared" si="4"/>
        <v>0</v>
      </c>
      <c r="G18" s="175">
        <f t="shared" si="0"/>
        <v>1</v>
      </c>
      <c r="H18" s="57">
        <f t="shared" si="5"/>
        <v>0</v>
      </c>
      <c r="I18" s="58"/>
      <c r="J18" s="72">
        <f t="shared" si="1"/>
      </c>
      <c r="K18" s="88"/>
      <c r="L18" s="71">
        <f t="shared" si="6"/>
        <v>0</v>
      </c>
      <c r="M18" s="56">
        <f t="shared" si="2"/>
        <v>1</v>
      </c>
      <c r="N18" s="77">
        <f t="shared" si="7"/>
        <v>0</v>
      </c>
      <c r="O18" s="58"/>
      <c r="P18" s="72">
        <f t="shared" si="3"/>
      </c>
      <c r="Q18" s="92"/>
    </row>
    <row r="19" spans="1:17" ht="16.5" customHeight="1">
      <c r="A19" s="103">
        <v>17</v>
      </c>
      <c r="B19" s="68"/>
      <c r="C19" s="170"/>
      <c r="D19" s="70"/>
      <c r="E19" s="171"/>
      <c r="F19" s="98">
        <f t="shared" si="4"/>
        <v>0</v>
      </c>
      <c r="G19" s="175">
        <f t="shared" si="0"/>
        <v>1</v>
      </c>
      <c r="H19" s="57">
        <f t="shared" si="5"/>
        <v>0</v>
      </c>
      <c r="I19" s="58"/>
      <c r="J19" s="72">
        <f t="shared" si="1"/>
      </c>
      <c r="K19" s="88"/>
      <c r="L19" s="71">
        <f t="shared" si="6"/>
        <v>0</v>
      </c>
      <c r="M19" s="56">
        <f t="shared" si="2"/>
        <v>1</v>
      </c>
      <c r="N19" s="77">
        <f t="shared" si="7"/>
        <v>0</v>
      </c>
      <c r="O19" s="58"/>
      <c r="P19" s="72">
        <f t="shared" si="3"/>
      </c>
      <c r="Q19" s="92"/>
    </row>
    <row r="20" spans="1:17" ht="16.5" customHeight="1">
      <c r="A20" s="103">
        <v>18</v>
      </c>
      <c r="B20" s="68"/>
      <c r="C20" s="170"/>
      <c r="D20" s="70"/>
      <c r="E20" s="171"/>
      <c r="F20" s="98">
        <f t="shared" si="4"/>
        <v>0</v>
      </c>
      <c r="G20" s="175">
        <f t="shared" si="0"/>
        <v>1</v>
      </c>
      <c r="H20" s="57">
        <f t="shared" si="5"/>
        <v>0</v>
      </c>
      <c r="I20" s="58"/>
      <c r="J20" s="72">
        <f t="shared" si="1"/>
      </c>
      <c r="K20" s="88"/>
      <c r="L20" s="71">
        <f t="shared" si="6"/>
        <v>0</v>
      </c>
      <c r="M20" s="56">
        <f t="shared" si="2"/>
        <v>1</v>
      </c>
      <c r="N20" s="77">
        <f t="shared" si="7"/>
        <v>0</v>
      </c>
      <c r="O20" s="58"/>
      <c r="P20" s="72">
        <f t="shared" si="3"/>
      </c>
      <c r="Q20" s="92"/>
    </row>
    <row r="21" spans="1:17" ht="16.5" customHeight="1">
      <c r="A21" s="103">
        <v>19</v>
      </c>
      <c r="B21" s="68"/>
      <c r="C21" s="170"/>
      <c r="D21" s="70"/>
      <c r="E21" s="171"/>
      <c r="F21" s="98">
        <f t="shared" si="4"/>
        <v>0</v>
      </c>
      <c r="G21" s="175">
        <f t="shared" si="0"/>
        <v>1</v>
      </c>
      <c r="H21" s="57">
        <f t="shared" si="5"/>
        <v>0</v>
      </c>
      <c r="I21" s="58"/>
      <c r="J21" s="72">
        <f t="shared" si="1"/>
      </c>
      <c r="K21" s="88"/>
      <c r="L21" s="71">
        <f t="shared" si="6"/>
        <v>0</v>
      </c>
      <c r="M21" s="56">
        <f t="shared" si="2"/>
        <v>1</v>
      </c>
      <c r="N21" s="77">
        <f t="shared" si="7"/>
        <v>0</v>
      </c>
      <c r="O21" s="58"/>
      <c r="P21" s="72">
        <f t="shared" si="3"/>
      </c>
      <c r="Q21" s="92"/>
    </row>
    <row r="22" spans="1:17" ht="16.5" customHeight="1">
      <c r="A22" s="103">
        <v>20</v>
      </c>
      <c r="B22" s="68"/>
      <c r="C22" s="170"/>
      <c r="D22" s="70"/>
      <c r="E22" s="171"/>
      <c r="F22" s="98">
        <f t="shared" si="4"/>
        <v>0</v>
      </c>
      <c r="G22" s="175">
        <f t="shared" si="0"/>
        <v>1</v>
      </c>
      <c r="H22" s="57">
        <f t="shared" si="5"/>
        <v>0</v>
      </c>
      <c r="I22" s="58"/>
      <c r="J22" s="72">
        <f t="shared" si="1"/>
      </c>
      <c r="K22" s="88"/>
      <c r="L22" s="71">
        <f t="shared" si="6"/>
        <v>0</v>
      </c>
      <c r="M22" s="56">
        <f t="shared" si="2"/>
        <v>1</v>
      </c>
      <c r="N22" s="77">
        <f t="shared" si="7"/>
        <v>0</v>
      </c>
      <c r="O22" s="58"/>
      <c r="P22" s="72">
        <f t="shared" si="3"/>
      </c>
      <c r="Q22" s="92"/>
    </row>
    <row r="23" spans="1:17" ht="16.5" customHeight="1" thickBot="1">
      <c r="A23" s="36"/>
      <c r="B23" s="35" t="s">
        <v>3</v>
      </c>
      <c r="C23" s="34"/>
      <c r="D23" s="34"/>
      <c r="E23" s="96">
        <f>SUM(E3:E22)</f>
        <v>0</v>
      </c>
      <c r="F23" s="99"/>
      <c r="G23" s="73"/>
      <c r="H23" s="73">
        <f>SUM(H3:H22)</f>
        <v>0</v>
      </c>
      <c r="I23" s="74"/>
      <c r="J23" s="75"/>
      <c r="K23" s="89"/>
      <c r="L23" s="79"/>
      <c r="M23" s="78"/>
      <c r="N23" s="78">
        <f>SUM(N3:N22)</f>
        <v>0</v>
      </c>
      <c r="O23" s="80"/>
      <c r="P23" s="81"/>
      <c r="Q23" s="93"/>
    </row>
    <row r="28" spans="1:20" s="24" customFormat="1" ht="12.75" customHeight="1">
      <c r="A28" s="260" t="s">
        <v>55</v>
      </c>
      <c r="B28" s="260"/>
      <c r="F28" s="12"/>
      <c r="G28" s="12"/>
      <c r="H28" s="12"/>
      <c r="I28" s="12"/>
      <c r="J28" s="12"/>
      <c r="K28" s="12"/>
      <c r="L28" s="184" t="s">
        <v>53</v>
      </c>
      <c r="M28" s="12"/>
      <c r="N28" s="12"/>
      <c r="O28" s="12"/>
      <c r="P28" s="12"/>
      <c r="Q28" s="12"/>
      <c r="R28" s="260" t="s">
        <v>53</v>
      </c>
      <c r="S28" s="260"/>
      <c r="T28" s="12"/>
    </row>
    <row r="29" spans="1:20" s="24" customFormat="1" ht="25.5" customHeight="1">
      <c r="A29" s="51" t="s">
        <v>29</v>
      </c>
      <c r="B29" s="41" t="s">
        <v>10</v>
      </c>
      <c r="F29" s="12"/>
      <c r="G29" s="12"/>
      <c r="H29" s="12"/>
      <c r="I29" s="12"/>
      <c r="J29" s="12"/>
      <c r="K29" s="12"/>
      <c r="L29" s="40" t="s">
        <v>41</v>
      </c>
      <c r="M29" s="38"/>
      <c r="N29" s="12"/>
      <c r="O29" s="12"/>
      <c r="P29" s="12"/>
      <c r="Q29" s="12"/>
      <c r="R29" s="40" t="s">
        <v>41</v>
      </c>
      <c r="S29" s="41" t="s">
        <v>42</v>
      </c>
      <c r="T29" s="12"/>
    </row>
    <row r="30" spans="1:20" s="24" customFormat="1" ht="27" customHeight="1">
      <c r="A30" s="42">
        <v>1</v>
      </c>
      <c r="B30" s="43" t="s">
        <v>30</v>
      </c>
      <c r="F30" s="12"/>
      <c r="G30" s="12"/>
      <c r="H30" s="12"/>
      <c r="I30" s="12"/>
      <c r="J30" s="12"/>
      <c r="K30" s="12"/>
      <c r="L30" s="42">
        <v>1</v>
      </c>
      <c r="M30" s="38"/>
      <c r="N30" s="12"/>
      <c r="O30" s="12"/>
      <c r="P30" s="12"/>
      <c r="Q30" s="12"/>
      <c r="R30" s="42">
        <v>1</v>
      </c>
      <c r="S30" s="52" t="s">
        <v>39</v>
      </c>
      <c r="T30" s="12"/>
    </row>
    <row r="31" spans="1:20" s="24" customFormat="1" ht="27" customHeight="1">
      <c r="A31" s="42">
        <v>2</v>
      </c>
      <c r="B31" s="42" t="s">
        <v>31</v>
      </c>
      <c r="F31" s="12"/>
      <c r="G31" s="12"/>
      <c r="H31" s="12"/>
      <c r="I31" s="12"/>
      <c r="J31" s="12"/>
      <c r="K31" s="12"/>
      <c r="L31" s="42">
        <v>2</v>
      </c>
      <c r="M31" s="38"/>
      <c r="N31" s="12"/>
      <c r="O31" s="12"/>
      <c r="P31" s="12"/>
      <c r="Q31" s="12"/>
      <c r="R31" s="42">
        <v>2</v>
      </c>
      <c r="S31" s="52" t="s">
        <v>38</v>
      </c>
      <c r="T31" s="12"/>
    </row>
    <row r="32" spans="1:20" s="24" customFormat="1" ht="27" customHeight="1">
      <c r="A32" s="42">
        <v>3</v>
      </c>
      <c r="B32" s="43" t="s">
        <v>32</v>
      </c>
      <c r="F32" s="12"/>
      <c r="G32" s="12"/>
      <c r="H32" s="12"/>
      <c r="I32" s="12"/>
      <c r="J32" s="12"/>
      <c r="K32" s="12"/>
      <c r="L32" s="42">
        <v>3</v>
      </c>
      <c r="M32" s="38"/>
      <c r="N32" s="12"/>
      <c r="O32" s="12"/>
      <c r="P32" s="12"/>
      <c r="Q32" s="12"/>
      <c r="R32" s="42">
        <v>3</v>
      </c>
      <c r="S32" s="52" t="s">
        <v>37</v>
      </c>
      <c r="T32" s="12"/>
    </row>
    <row r="33" spans="1:20" s="24" customFormat="1" ht="27" customHeight="1">
      <c r="A33" s="42">
        <v>4</v>
      </c>
      <c r="B33" s="43" t="s">
        <v>33</v>
      </c>
      <c r="F33" s="12"/>
      <c r="G33" s="12"/>
      <c r="H33" s="12"/>
      <c r="I33" s="12"/>
      <c r="J33" s="12"/>
      <c r="K33" s="12"/>
      <c r="L33" s="42">
        <v>4</v>
      </c>
      <c r="M33" s="38"/>
      <c r="N33" s="12"/>
      <c r="O33" s="12"/>
      <c r="P33" s="12"/>
      <c r="Q33" s="12"/>
      <c r="R33" s="42">
        <v>4</v>
      </c>
      <c r="S33" s="52" t="s">
        <v>40</v>
      </c>
      <c r="T33" s="12"/>
    </row>
    <row r="34" spans="6:20" s="24" customFormat="1" ht="27" customHeight="1">
      <c r="F34" s="12"/>
      <c r="G34" s="12"/>
      <c r="H34" s="12"/>
      <c r="I34" s="12"/>
      <c r="J34" s="12"/>
      <c r="K34" s="12"/>
      <c r="L34" s="42">
        <v>5</v>
      </c>
      <c r="M34" s="38"/>
      <c r="N34" s="12"/>
      <c r="O34" s="12"/>
      <c r="P34" s="12"/>
      <c r="Q34" s="12"/>
      <c r="R34" s="42">
        <v>5</v>
      </c>
      <c r="S34" s="52" t="s">
        <v>57</v>
      </c>
      <c r="T34" s="12"/>
    </row>
    <row r="35" spans="6:20" s="24" customFormat="1" ht="12.75">
      <c r="F35" s="12"/>
      <c r="G35" s="12"/>
      <c r="H35" s="12"/>
      <c r="I35" s="12"/>
      <c r="J35" s="12"/>
      <c r="K35" s="12"/>
      <c r="L35" s="42">
        <v>6</v>
      </c>
      <c r="M35" s="38"/>
      <c r="N35" s="12"/>
      <c r="O35" s="12"/>
      <c r="P35" s="12"/>
      <c r="Q35" s="12"/>
      <c r="R35" s="42">
        <v>6</v>
      </c>
      <c r="S35" s="52" t="s">
        <v>15</v>
      </c>
      <c r="T35" s="12"/>
    </row>
    <row r="36" s="24" customFormat="1" ht="12.75"/>
    <row r="37" s="24" customFormat="1" ht="12.75"/>
    <row r="38" s="24" customFormat="1" ht="13.5" thickBot="1"/>
  </sheetData>
  <sheetProtection password="CAD0" sheet="1" objects="1" scenarios="1"/>
  <mergeCells count="7">
    <mergeCell ref="H1:I1"/>
    <mergeCell ref="L1:M1"/>
    <mergeCell ref="N1:O1"/>
    <mergeCell ref="R28:S28"/>
    <mergeCell ref="A1:C1"/>
    <mergeCell ref="A28:B28"/>
    <mergeCell ref="F1:G1"/>
  </mergeCells>
  <conditionalFormatting sqref="L3:L22">
    <cfRule type="cellIs" priority="1" dxfId="2" operator="notEqual" stopIfTrue="1">
      <formula>F3</formula>
    </cfRule>
  </conditionalFormatting>
  <conditionalFormatting sqref="H3:H22">
    <cfRule type="cellIs" priority="2" dxfId="3" operator="notEqual" stopIfTrue="1">
      <formula>E3</formula>
    </cfRule>
  </conditionalFormatting>
  <conditionalFormatting sqref="M3:M22 G3:G22">
    <cfRule type="cellIs" priority="3" dxfId="2" operator="notEqual" stopIfTrue="1">
      <formula>1-$J$1</formula>
    </cfRule>
  </conditionalFormatting>
  <conditionalFormatting sqref="F3:F22">
    <cfRule type="cellIs" priority="4" dxfId="2" operator="notEqual" stopIfTrue="1">
      <formula>#REF!</formula>
    </cfRule>
  </conditionalFormatting>
  <dataValidations count="3">
    <dataValidation type="list" allowBlank="1" showErrorMessage="1" promptTitle=" נא להקיש קוד עלות:" prompt="הצעת מחיר.&#10;חוזה.&#10;מחירון.   &#10; אמדן" error="הצעת מחיר, &#10;חוזה, &#10;מחירון, &#10;אמדן." sqref="D3:D22">
      <formula1>$B$30:$B$33</formula1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O3:O22 I3:I22">
      <formula1>$I$30:$I$35</formula1>
    </dataValidation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H3:H22">
      <formula1>F3*G3</formula1>
      <formula2>F3*G3</formula2>
    </dataValidation>
  </dataValidations>
  <printOptions horizontalCentered="1" verticalCentered="1"/>
  <pageMargins left="0.27" right="0.43" top="0.17" bottom="0.37" header="0.13" footer="0.23"/>
  <pageSetup fitToHeight="1" fitToWidth="1" horizontalDpi="1200" verticalDpi="1200" orientation="portrait" paperSize="9" scale="68" r:id="rId1"/>
  <headerFooter alignWithMargins="0">
    <oddFooter>&amp;Cעמוד &amp;P מתוך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600291252136"/>
  </sheetPr>
  <dimension ref="A1:U41"/>
  <sheetViews>
    <sheetView rightToLeft="1" view="pageBreakPreview" zoomScaleSheetLayoutView="100" workbookViewId="0" topLeftCell="A1">
      <selection activeCell="W2" sqref="W2"/>
    </sheetView>
  </sheetViews>
  <sheetFormatPr defaultColWidth="9.140625" defaultRowHeight="12.75" outlineLevelCol="1"/>
  <cols>
    <col min="1" max="1" width="5.7109375" style="24" customWidth="1"/>
    <col min="2" max="2" width="25.28125" style="24" customWidth="1"/>
    <col min="3" max="3" width="31.00390625" style="24" customWidth="1"/>
    <col min="4" max="4" width="8.00390625" style="24" customWidth="1"/>
    <col min="5" max="5" width="10.140625" style="24" customWidth="1"/>
    <col min="6" max="6" width="11.7109375" style="24" bestFit="1" customWidth="1"/>
    <col min="7" max="7" width="12.00390625" style="24" customWidth="1" collapsed="1"/>
    <col min="8" max="8" width="12.7109375" style="54" hidden="1" customWidth="1" outlineLevel="1"/>
    <col min="9" max="10" width="9.140625" style="24" hidden="1" customWidth="1" outlineLevel="1"/>
    <col min="11" max="11" width="23.8515625" style="24" hidden="1" customWidth="1" outlineLevel="1"/>
    <col min="12" max="12" width="12.8515625" style="24" hidden="1" customWidth="1" outlineLevel="1"/>
    <col min="13" max="13" width="23.00390625" style="24" hidden="1" customWidth="1" outlineLevel="1"/>
    <col min="14" max="14" width="7.140625" style="24" customWidth="1" collapsed="1"/>
    <col min="15" max="15" width="10.00390625" style="24" hidden="1" customWidth="1" outlineLevel="1"/>
    <col min="16" max="17" width="9.140625" style="24" hidden="1" customWidth="1" outlineLevel="1"/>
    <col min="18" max="18" width="17.00390625" style="24" hidden="1" customWidth="1" outlineLevel="1"/>
    <col min="19" max="19" width="11.140625" style="24" hidden="1" customWidth="1" outlineLevel="1"/>
    <col min="20" max="20" width="22.8515625" style="24" hidden="1" customWidth="1" outlineLevel="1"/>
    <col min="21" max="21" width="8.00390625" style="24" customWidth="1" collapsed="1"/>
    <col min="22" max="16384" width="9.140625" style="24" customWidth="1"/>
  </cols>
  <sheetData>
    <row r="1" spans="1:21" s="53" customFormat="1" ht="72.75" customHeight="1" thickBot="1">
      <c r="A1" s="273" t="s">
        <v>88</v>
      </c>
      <c r="B1" s="262"/>
      <c r="C1" s="262"/>
      <c r="D1" s="200"/>
      <c r="E1" s="30" t="s">
        <v>20</v>
      </c>
      <c r="F1" s="67">
        <f>+'ראשי-פרטים כלליים וריכוז הוצאות'!F5</f>
        <v>0</v>
      </c>
      <c r="G1" s="201">
        <f>IF(A39=6,A41,"")</f>
      </c>
      <c r="H1" s="265" t="s">
        <v>71</v>
      </c>
      <c r="I1" s="266"/>
      <c r="J1" s="267"/>
      <c r="K1" s="258" t="s">
        <v>74</v>
      </c>
      <c r="L1" s="259"/>
      <c r="M1" s="172">
        <v>0</v>
      </c>
      <c r="N1" s="86" t="s">
        <v>45</v>
      </c>
      <c r="O1" s="268" t="s">
        <v>77</v>
      </c>
      <c r="P1" s="269"/>
      <c r="Q1" s="270"/>
      <c r="R1" s="271" t="s">
        <v>58</v>
      </c>
      <c r="S1" s="272"/>
      <c r="T1" s="84"/>
      <c r="U1" s="90" t="s">
        <v>96</v>
      </c>
    </row>
    <row r="2" spans="1:21" ht="50.25" customHeight="1">
      <c r="A2" s="32" t="s">
        <v>0</v>
      </c>
      <c r="B2" s="32" t="s">
        <v>47</v>
      </c>
      <c r="C2" s="32" t="s">
        <v>89</v>
      </c>
      <c r="D2" s="32" t="s">
        <v>34</v>
      </c>
      <c r="E2" s="32" t="s">
        <v>87</v>
      </c>
      <c r="F2" s="32" t="s">
        <v>82</v>
      </c>
      <c r="G2" s="95" t="s">
        <v>36</v>
      </c>
      <c r="H2" s="97" t="s">
        <v>83</v>
      </c>
      <c r="I2" s="49" t="s">
        <v>35</v>
      </c>
      <c r="J2" s="49" t="s">
        <v>46</v>
      </c>
      <c r="K2" s="49" t="s">
        <v>44</v>
      </c>
      <c r="L2" s="49" t="s">
        <v>78</v>
      </c>
      <c r="M2" s="82" t="s">
        <v>18</v>
      </c>
      <c r="N2" s="87"/>
      <c r="O2" s="85" t="s">
        <v>83</v>
      </c>
      <c r="P2" s="76" t="s">
        <v>35</v>
      </c>
      <c r="Q2" s="76" t="s">
        <v>46</v>
      </c>
      <c r="R2" s="76" t="s">
        <v>56</v>
      </c>
      <c r="S2" s="76" t="s">
        <v>52</v>
      </c>
      <c r="T2" s="83" t="s">
        <v>18</v>
      </c>
      <c r="U2" s="91"/>
    </row>
    <row r="3" spans="1:21" s="55" customFormat="1" ht="24" customHeight="1">
      <c r="A3" s="188">
        <v>1</v>
      </c>
      <c r="B3" s="189"/>
      <c r="C3" s="190"/>
      <c r="D3" s="191"/>
      <c r="E3" s="202"/>
      <c r="F3" s="192"/>
      <c r="G3" s="193">
        <f aca="true" t="shared" si="0" ref="G3:G22">D3*E3</f>
        <v>0</v>
      </c>
      <c r="H3" s="98">
        <f>IF(G3&gt;0,G3/E3,0)</f>
        <v>0</v>
      </c>
      <c r="I3" s="46">
        <f aca="true" t="shared" si="1" ref="I3:I22">E3</f>
        <v>0</v>
      </c>
      <c r="J3" s="175">
        <f aca="true" t="shared" si="2" ref="J3:J22">IF($M$1&gt;0,1-$M$1,100%)</f>
        <v>1</v>
      </c>
      <c r="K3" s="57">
        <f aca="true" t="shared" si="3" ref="K3:K22">H3*I3*J3</f>
        <v>0</v>
      </c>
      <c r="L3" s="58"/>
      <c r="M3" s="72">
        <f aca="true" t="shared" si="4" ref="M3:M22">IF(L3&gt;0,(VLOOKUP(L3,$L$30:$M$35,2,0)),"")</f>
      </c>
      <c r="N3" s="88"/>
      <c r="O3" s="71">
        <f aca="true" t="shared" si="5" ref="O3:P22">H3</f>
        <v>0</v>
      </c>
      <c r="P3" s="45">
        <f t="shared" si="5"/>
        <v>0</v>
      </c>
      <c r="Q3" s="56">
        <f aca="true" t="shared" si="6" ref="Q3:Q22">IF($T$1&gt;0,((1-$T$1)*(1-$M$1)),J3)</f>
        <v>1</v>
      </c>
      <c r="R3" s="77">
        <f>O3*P3*Q3</f>
        <v>0</v>
      </c>
      <c r="S3" s="58"/>
      <c r="T3" s="72">
        <f aca="true" t="shared" si="7" ref="T3:T22">IF(S3&gt;0,(VLOOKUP(S3,$L$30:$M$35,2,0)),"")</f>
      </c>
      <c r="U3" s="92"/>
    </row>
    <row r="4" spans="1:21" s="55" customFormat="1" ht="24" customHeight="1">
      <c r="A4" s="188">
        <v>2</v>
      </c>
      <c r="B4" s="189"/>
      <c r="C4" s="190"/>
      <c r="D4" s="191"/>
      <c r="E4" s="202"/>
      <c r="F4" s="192"/>
      <c r="G4" s="193">
        <f t="shared" si="0"/>
        <v>0</v>
      </c>
      <c r="H4" s="98">
        <f aca="true" t="shared" si="8" ref="H4:H22">IF(G4&gt;0,G4/E4,0)</f>
        <v>0</v>
      </c>
      <c r="I4" s="46">
        <f t="shared" si="1"/>
        <v>0</v>
      </c>
      <c r="J4" s="175">
        <f t="shared" si="2"/>
        <v>1</v>
      </c>
      <c r="K4" s="57">
        <f t="shared" si="3"/>
        <v>0</v>
      </c>
      <c r="L4" s="58"/>
      <c r="M4" s="72">
        <f t="shared" si="4"/>
      </c>
      <c r="N4" s="88"/>
      <c r="O4" s="71">
        <f t="shared" si="5"/>
        <v>0</v>
      </c>
      <c r="P4" s="45">
        <f t="shared" si="5"/>
        <v>0</v>
      </c>
      <c r="Q4" s="56">
        <f t="shared" si="6"/>
        <v>1</v>
      </c>
      <c r="R4" s="77">
        <f aca="true" t="shared" si="9" ref="R4:R22">O4*P4*Q4</f>
        <v>0</v>
      </c>
      <c r="S4" s="58"/>
      <c r="T4" s="72">
        <f t="shared" si="7"/>
      </c>
      <c r="U4" s="92"/>
    </row>
    <row r="5" spans="1:21" s="55" customFormat="1" ht="24" customHeight="1">
      <c r="A5" s="188">
        <v>3</v>
      </c>
      <c r="B5" s="189"/>
      <c r="C5" s="190"/>
      <c r="D5" s="191"/>
      <c r="E5" s="202"/>
      <c r="F5" s="192"/>
      <c r="G5" s="193">
        <f t="shared" si="0"/>
        <v>0</v>
      </c>
      <c r="H5" s="98">
        <f t="shared" si="8"/>
        <v>0</v>
      </c>
      <c r="I5" s="46">
        <f t="shared" si="1"/>
        <v>0</v>
      </c>
      <c r="J5" s="175">
        <f t="shared" si="2"/>
        <v>1</v>
      </c>
      <c r="K5" s="57">
        <f t="shared" si="3"/>
        <v>0</v>
      </c>
      <c r="L5" s="58"/>
      <c r="M5" s="72">
        <f t="shared" si="4"/>
      </c>
      <c r="N5" s="88"/>
      <c r="O5" s="71">
        <f t="shared" si="5"/>
        <v>0</v>
      </c>
      <c r="P5" s="45">
        <f t="shared" si="5"/>
        <v>0</v>
      </c>
      <c r="Q5" s="56">
        <f t="shared" si="6"/>
        <v>1</v>
      </c>
      <c r="R5" s="77">
        <f t="shared" si="9"/>
        <v>0</v>
      </c>
      <c r="S5" s="58"/>
      <c r="T5" s="72">
        <f t="shared" si="7"/>
      </c>
      <c r="U5" s="92"/>
    </row>
    <row r="6" spans="1:21" s="55" customFormat="1" ht="24" customHeight="1">
      <c r="A6" s="188">
        <v>4</v>
      </c>
      <c r="B6" s="189"/>
      <c r="C6" s="190"/>
      <c r="D6" s="191"/>
      <c r="E6" s="202"/>
      <c r="F6" s="192"/>
      <c r="G6" s="193">
        <f t="shared" si="0"/>
        <v>0</v>
      </c>
      <c r="H6" s="98">
        <f t="shared" si="8"/>
        <v>0</v>
      </c>
      <c r="I6" s="46">
        <f t="shared" si="1"/>
        <v>0</v>
      </c>
      <c r="J6" s="175">
        <f t="shared" si="2"/>
        <v>1</v>
      </c>
      <c r="K6" s="57">
        <f t="shared" si="3"/>
        <v>0</v>
      </c>
      <c r="L6" s="58"/>
      <c r="M6" s="72">
        <f t="shared" si="4"/>
      </c>
      <c r="N6" s="88"/>
      <c r="O6" s="71">
        <f t="shared" si="5"/>
        <v>0</v>
      </c>
      <c r="P6" s="45">
        <f t="shared" si="5"/>
        <v>0</v>
      </c>
      <c r="Q6" s="56">
        <f t="shared" si="6"/>
        <v>1</v>
      </c>
      <c r="R6" s="77">
        <f t="shared" si="9"/>
        <v>0</v>
      </c>
      <c r="S6" s="58"/>
      <c r="T6" s="72">
        <f t="shared" si="7"/>
      </c>
      <c r="U6" s="92"/>
    </row>
    <row r="7" spans="1:21" s="55" customFormat="1" ht="24" customHeight="1">
      <c r="A7" s="188">
        <v>5</v>
      </c>
      <c r="B7" s="189"/>
      <c r="C7" s="190"/>
      <c r="D7" s="191"/>
      <c r="E7" s="202"/>
      <c r="F7" s="192"/>
      <c r="G7" s="193">
        <f t="shared" si="0"/>
        <v>0</v>
      </c>
      <c r="H7" s="98">
        <f t="shared" si="8"/>
        <v>0</v>
      </c>
      <c r="I7" s="46">
        <f t="shared" si="1"/>
        <v>0</v>
      </c>
      <c r="J7" s="175">
        <f t="shared" si="2"/>
        <v>1</v>
      </c>
      <c r="K7" s="57">
        <f t="shared" si="3"/>
        <v>0</v>
      </c>
      <c r="L7" s="58"/>
      <c r="M7" s="72">
        <f t="shared" si="4"/>
      </c>
      <c r="N7" s="88"/>
      <c r="O7" s="71">
        <f t="shared" si="5"/>
        <v>0</v>
      </c>
      <c r="P7" s="45">
        <f t="shared" si="5"/>
        <v>0</v>
      </c>
      <c r="Q7" s="56">
        <f t="shared" si="6"/>
        <v>1</v>
      </c>
      <c r="R7" s="77">
        <f t="shared" si="9"/>
        <v>0</v>
      </c>
      <c r="S7" s="58"/>
      <c r="T7" s="72">
        <f t="shared" si="7"/>
      </c>
      <c r="U7" s="92"/>
    </row>
    <row r="8" spans="1:21" s="55" customFormat="1" ht="24" customHeight="1">
      <c r="A8" s="188">
        <v>6</v>
      </c>
      <c r="B8" s="189"/>
      <c r="C8" s="190"/>
      <c r="D8" s="191"/>
      <c r="E8" s="202"/>
      <c r="F8" s="192"/>
      <c r="G8" s="193">
        <f t="shared" si="0"/>
        <v>0</v>
      </c>
      <c r="H8" s="98">
        <f t="shared" si="8"/>
        <v>0</v>
      </c>
      <c r="I8" s="46">
        <f t="shared" si="1"/>
        <v>0</v>
      </c>
      <c r="J8" s="175">
        <f t="shared" si="2"/>
        <v>1</v>
      </c>
      <c r="K8" s="57">
        <f t="shared" si="3"/>
        <v>0</v>
      </c>
      <c r="L8" s="58"/>
      <c r="M8" s="72">
        <f t="shared" si="4"/>
      </c>
      <c r="N8" s="88"/>
      <c r="O8" s="71">
        <f t="shared" si="5"/>
        <v>0</v>
      </c>
      <c r="P8" s="45">
        <f t="shared" si="5"/>
        <v>0</v>
      </c>
      <c r="Q8" s="56">
        <f t="shared" si="6"/>
        <v>1</v>
      </c>
      <c r="R8" s="77">
        <f t="shared" si="9"/>
        <v>0</v>
      </c>
      <c r="S8" s="58"/>
      <c r="T8" s="72">
        <f t="shared" si="7"/>
      </c>
      <c r="U8" s="92"/>
    </row>
    <row r="9" spans="1:21" s="55" customFormat="1" ht="24" customHeight="1">
      <c r="A9" s="188">
        <v>7</v>
      </c>
      <c r="B9" s="189"/>
      <c r="C9" s="190"/>
      <c r="D9" s="191"/>
      <c r="E9" s="202"/>
      <c r="F9" s="192"/>
      <c r="G9" s="193">
        <f t="shared" si="0"/>
        <v>0</v>
      </c>
      <c r="H9" s="98">
        <f t="shared" si="8"/>
        <v>0</v>
      </c>
      <c r="I9" s="46">
        <f t="shared" si="1"/>
        <v>0</v>
      </c>
      <c r="J9" s="175">
        <f t="shared" si="2"/>
        <v>1</v>
      </c>
      <c r="K9" s="57">
        <f t="shared" si="3"/>
        <v>0</v>
      </c>
      <c r="L9" s="58"/>
      <c r="M9" s="72">
        <f t="shared" si="4"/>
      </c>
      <c r="N9" s="88"/>
      <c r="O9" s="71">
        <f t="shared" si="5"/>
        <v>0</v>
      </c>
      <c r="P9" s="45">
        <f t="shared" si="5"/>
        <v>0</v>
      </c>
      <c r="Q9" s="56">
        <f t="shared" si="6"/>
        <v>1</v>
      </c>
      <c r="R9" s="77">
        <f t="shared" si="9"/>
        <v>0</v>
      </c>
      <c r="S9" s="58"/>
      <c r="T9" s="72">
        <f t="shared" si="7"/>
      </c>
      <c r="U9" s="92"/>
    </row>
    <row r="10" spans="1:21" s="55" customFormat="1" ht="24" customHeight="1">
      <c r="A10" s="188">
        <v>8</v>
      </c>
      <c r="B10" s="189"/>
      <c r="C10" s="194"/>
      <c r="D10" s="191"/>
      <c r="E10" s="202"/>
      <c r="F10" s="192"/>
      <c r="G10" s="193">
        <f t="shared" si="0"/>
        <v>0</v>
      </c>
      <c r="H10" s="98">
        <f t="shared" si="8"/>
        <v>0</v>
      </c>
      <c r="I10" s="46">
        <f t="shared" si="1"/>
        <v>0</v>
      </c>
      <c r="J10" s="175">
        <f t="shared" si="2"/>
        <v>1</v>
      </c>
      <c r="K10" s="57">
        <f t="shared" si="3"/>
        <v>0</v>
      </c>
      <c r="L10" s="58"/>
      <c r="M10" s="72">
        <f t="shared" si="4"/>
      </c>
      <c r="N10" s="88"/>
      <c r="O10" s="71">
        <f t="shared" si="5"/>
        <v>0</v>
      </c>
      <c r="P10" s="45">
        <f t="shared" si="5"/>
        <v>0</v>
      </c>
      <c r="Q10" s="56">
        <f t="shared" si="6"/>
        <v>1</v>
      </c>
      <c r="R10" s="77">
        <f t="shared" si="9"/>
        <v>0</v>
      </c>
      <c r="S10" s="58"/>
      <c r="T10" s="72">
        <f t="shared" si="7"/>
      </c>
      <c r="U10" s="92"/>
    </row>
    <row r="11" spans="1:21" s="55" customFormat="1" ht="24" customHeight="1">
      <c r="A11" s="188">
        <v>9</v>
      </c>
      <c r="B11" s="189"/>
      <c r="C11" s="194"/>
      <c r="D11" s="191"/>
      <c r="E11" s="202"/>
      <c r="F11" s="192"/>
      <c r="G11" s="193">
        <f t="shared" si="0"/>
        <v>0</v>
      </c>
      <c r="H11" s="98">
        <f t="shared" si="8"/>
        <v>0</v>
      </c>
      <c r="I11" s="46">
        <f t="shared" si="1"/>
        <v>0</v>
      </c>
      <c r="J11" s="175">
        <f t="shared" si="2"/>
        <v>1</v>
      </c>
      <c r="K11" s="57">
        <f t="shared" si="3"/>
        <v>0</v>
      </c>
      <c r="L11" s="58"/>
      <c r="M11" s="72">
        <f t="shared" si="4"/>
      </c>
      <c r="N11" s="88"/>
      <c r="O11" s="71">
        <f t="shared" si="5"/>
        <v>0</v>
      </c>
      <c r="P11" s="45">
        <f t="shared" si="5"/>
        <v>0</v>
      </c>
      <c r="Q11" s="56">
        <f t="shared" si="6"/>
        <v>1</v>
      </c>
      <c r="R11" s="77">
        <f t="shared" si="9"/>
        <v>0</v>
      </c>
      <c r="S11" s="58"/>
      <c r="T11" s="72">
        <f t="shared" si="7"/>
      </c>
      <c r="U11" s="92"/>
    </row>
    <row r="12" spans="1:21" s="55" customFormat="1" ht="24" customHeight="1">
      <c r="A12" s="188">
        <v>10</v>
      </c>
      <c r="B12" s="189"/>
      <c r="C12" s="194"/>
      <c r="D12" s="191"/>
      <c r="E12" s="202"/>
      <c r="F12" s="192"/>
      <c r="G12" s="193">
        <f t="shared" si="0"/>
        <v>0</v>
      </c>
      <c r="H12" s="98">
        <f t="shared" si="8"/>
        <v>0</v>
      </c>
      <c r="I12" s="46">
        <f t="shared" si="1"/>
        <v>0</v>
      </c>
      <c r="J12" s="175">
        <f t="shared" si="2"/>
        <v>1</v>
      </c>
      <c r="K12" s="57">
        <f t="shared" si="3"/>
        <v>0</v>
      </c>
      <c r="L12" s="58"/>
      <c r="M12" s="72">
        <f t="shared" si="4"/>
      </c>
      <c r="N12" s="88"/>
      <c r="O12" s="71">
        <f t="shared" si="5"/>
        <v>0</v>
      </c>
      <c r="P12" s="45">
        <f t="shared" si="5"/>
        <v>0</v>
      </c>
      <c r="Q12" s="56">
        <f t="shared" si="6"/>
        <v>1</v>
      </c>
      <c r="R12" s="77">
        <f t="shared" si="9"/>
        <v>0</v>
      </c>
      <c r="S12" s="58"/>
      <c r="T12" s="72">
        <f t="shared" si="7"/>
      </c>
      <c r="U12" s="92"/>
    </row>
    <row r="13" spans="1:21" s="55" customFormat="1" ht="24" customHeight="1">
      <c r="A13" s="188">
        <v>11</v>
      </c>
      <c r="B13" s="189"/>
      <c r="C13" s="194"/>
      <c r="D13" s="191"/>
      <c r="E13" s="202"/>
      <c r="F13" s="192"/>
      <c r="G13" s="193">
        <f t="shared" si="0"/>
        <v>0</v>
      </c>
      <c r="H13" s="98">
        <f t="shared" si="8"/>
        <v>0</v>
      </c>
      <c r="I13" s="46">
        <f t="shared" si="1"/>
        <v>0</v>
      </c>
      <c r="J13" s="175">
        <f t="shared" si="2"/>
        <v>1</v>
      </c>
      <c r="K13" s="57">
        <f t="shared" si="3"/>
        <v>0</v>
      </c>
      <c r="L13" s="58"/>
      <c r="M13" s="72">
        <f t="shared" si="4"/>
      </c>
      <c r="N13" s="88"/>
      <c r="O13" s="71">
        <f t="shared" si="5"/>
        <v>0</v>
      </c>
      <c r="P13" s="45">
        <f t="shared" si="5"/>
        <v>0</v>
      </c>
      <c r="Q13" s="56">
        <f t="shared" si="6"/>
        <v>1</v>
      </c>
      <c r="R13" s="77">
        <f t="shared" si="9"/>
        <v>0</v>
      </c>
      <c r="S13" s="58"/>
      <c r="T13" s="72">
        <f t="shared" si="7"/>
      </c>
      <c r="U13" s="92"/>
    </row>
    <row r="14" spans="1:21" s="55" customFormat="1" ht="24" customHeight="1">
      <c r="A14" s="188">
        <v>12</v>
      </c>
      <c r="B14" s="189"/>
      <c r="C14" s="194"/>
      <c r="D14" s="191"/>
      <c r="E14" s="202"/>
      <c r="F14" s="192"/>
      <c r="G14" s="193">
        <f t="shared" si="0"/>
        <v>0</v>
      </c>
      <c r="H14" s="98">
        <f t="shared" si="8"/>
        <v>0</v>
      </c>
      <c r="I14" s="46">
        <f t="shared" si="1"/>
        <v>0</v>
      </c>
      <c r="J14" s="175">
        <f t="shared" si="2"/>
        <v>1</v>
      </c>
      <c r="K14" s="57">
        <f t="shared" si="3"/>
        <v>0</v>
      </c>
      <c r="L14" s="58"/>
      <c r="M14" s="72">
        <f t="shared" si="4"/>
      </c>
      <c r="N14" s="88"/>
      <c r="O14" s="71">
        <f t="shared" si="5"/>
        <v>0</v>
      </c>
      <c r="P14" s="45">
        <f t="shared" si="5"/>
        <v>0</v>
      </c>
      <c r="Q14" s="56">
        <f t="shared" si="6"/>
        <v>1</v>
      </c>
      <c r="R14" s="77">
        <f t="shared" si="9"/>
        <v>0</v>
      </c>
      <c r="S14" s="58"/>
      <c r="T14" s="72">
        <f t="shared" si="7"/>
      </c>
      <c r="U14" s="92"/>
    </row>
    <row r="15" spans="1:21" s="55" customFormat="1" ht="24" customHeight="1">
      <c r="A15" s="188">
        <v>13</v>
      </c>
      <c r="B15" s="189"/>
      <c r="C15" s="194"/>
      <c r="D15" s="191"/>
      <c r="E15" s="202"/>
      <c r="F15" s="192"/>
      <c r="G15" s="193">
        <f t="shared" si="0"/>
        <v>0</v>
      </c>
      <c r="H15" s="98">
        <f t="shared" si="8"/>
        <v>0</v>
      </c>
      <c r="I15" s="46">
        <f t="shared" si="1"/>
        <v>0</v>
      </c>
      <c r="J15" s="175">
        <f t="shared" si="2"/>
        <v>1</v>
      </c>
      <c r="K15" s="57">
        <f t="shared" si="3"/>
        <v>0</v>
      </c>
      <c r="L15" s="58"/>
      <c r="M15" s="72">
        <f t="shared" si="4"/>
      </c>
      <c r="N15" s="88"/>
      <c r="O15" s="71">
        <f t="shared" si="5"/>
        <v>0</v>
      </c>
      <c r="P15" s="45">
        <f t="shared" si="5"/>
        <v>0</v>
      </c>
      <c r="Q15" s="56">
        <f t="shared" si="6"/>
        <v>1</v>
      </c>
      <c r="R15" s="77">
        <f t="shared" si="9"/>
        <v>0</v>
      </c>
      <c r="S15" s="58"/>
      <c r="T15" s="72">
        <f t="shared" si="7"/>
      </c>
      <c r="U15" s="92"/>
    </row>
    <row r="16" spans="1:21" s="55" customFormat="1" ht="24" customHeight="1">
      <c r="A16" s="188">
        <v>14</v>
      </c>
      <c r="B16" s="189"/>
      <c r="C16" s="194"/>
      <c r="D16" s="191"/>
      <c r="E16" s="202"/>
      <c r="F16" s="192"/>
      <c r="G16" s="193">
        <f t="shared" si="0"/>
        <v>0</v>
      </c>
      <c r="H16" s="98">
        <f t="shared" si="8"/>
        <v>0</v>
      </c>
      <c r="I16" s="46">
        <f t="shared" si="1"/>
        <v>0</v>
      </c>
      <c r="J16" s="175">
        <f t="shared" si="2"/>
        <v>1</v>
      </c>
      <c r="K16" s="57">
        <f t="shared" si="3"/>
        <v>0</v>
      </c>
      <c r="L16" s="58"/>
      <c r="M16" s="72">
        <f t="shared" si="4"/>
      </c>
      <c r="N16" s="88"/>
      <c r="O16" s="71">
        <f t="shared" si="5"/>
        <v>0</v>
      </c>
      <c r="P16" s="45">
        <f t="shared" si="5"/>
        <v>0</v>
      </c>
      <c r="Q16" s="56">
        <f t="shared" si="6"/>
        <v>1</v>
      </c>
      <c r="R16" s="77">
        <f t="shared" si="9"/>
        <v>0</v>
      </c>
      <c r="S16" s="58"/>
      <c r="T16" s="72">
        <f t="shared" si="7"/>
      </c>
      <c r="U16" s="92"/>
    </row>
    <row r="17" spans="1:21" s="55" customFormat="1" ht="24" customHeight="1">
      <c r="A17" s="188">
        <v>15</v>
      </c>
      <c r="B17" s="189"/>
      <c r="C17" s="194"/>
      <c r="D17" s="191"/>
      <c r="E17" s="202"/>
      <c r="F17" s="192"/>
      <c r="G17" s="193">
        <f t="shared" si="0"/>
        <v>0</v>
      </c>
      <c r="H17" s="98">
        <f t="shared" si="8"/>
        <v>0</v>
      </c>
      <c r="I17" s="46">
        <f t="shared" si="1"/>
        <v>0</v>
      </c>
      <c r="J17" s="175">
        <f t="shared" si="2"/>
        <v>1</v>
      </c>
      <c r="K17" s="57">
        <f t="shared" si="3"/>
        <v>0</v>
      </c>
      <c r="L17" s="58"/>
      <c r="M17" s="72">
        <f t="shared" si="4"/>
      </c>
      <c r="N17" s="88"/>
      <c r="O17" s="71">
        <f t="shared" si="5"/>
        <v>0</v>
      </c>
      <c r="P17" s="45">
        <f t="shared" si="5"/>
        <v>0</v>
      </c>
      <c r="Q17" s="56">
        <f t="shared" si="6"/>
        <v>1</v>
      </c>
      <c r="R17" s="77">
        <f t="shared" si="9"/>
        <v>0</v>
      </c>
      <c r="S17" s="58"/>
      <c r="T17" s="72">
        <f t="shared" si="7"/>
      </c>
      <c r="U17" s="92"/>
    </row>
    <row r="18" spans="1:21" s="55" customFormat="1" ht="24" customHeight="1">
      <c r="A18" s="188">
        <v>16</v>
      </c>
      <c r="B18" s="189"/>
      <c r="C18" s="194"/>
      <c r="D18" s="191"/>
      <c r="E18" s="202"/>
      <c r="F18" s="192"/>
      <c r="G18" s="193">
        <f t="shared" si="0"/>
        <v>0</v>
      </c>
      <c r="H18" s="98">
        <f t="shared" si="8"/>
        <v>0</v>
      </c>
      <c r="I18" s="46">
        <f t="shared" si="1"/>
        <v>0</v>
      </c>
      <c r="J18" s="175">
        <f t="shared" si="2"/>
        <v>1</v>
      </c>
      <c r="K18" s="57">
        <f t="shared" si="3"/>
        <v>0</v>
      </c>
      <c r="L18" s="58"/>
      <c r="M18" s="72">
        <f t="shared" si="4"/>
      </c>
      <c r="N18" s="88"/>
      <c r="O18" s="71">
        <f t="shared" si="5"/>
        <v>0</v>
      </c>
      <c r="P18" s="45">
        <f t="shared" si="5"/>
        <v>0</v>
      </c>
      <c r="Q18" s="56">
        <f t="shared" si="6"/>
        <v>1</v>
      </c>
      <c r="R18" s="77">
        <f t="shared" si="9"/>
        <v>0</v>
      </c>
      <c r="S18" s="58"/>
      <c r="T18" s="72">
        <f t="shared" si="7"/>
      </c>
      <c r="U18" s="92"/>
    </row>
    <row r="19" spans="1:21" s="55" customFormat="1" ht="24" customHeight="1">
      <c r="A19" s="188">
        <v>17</v>
      </c>
      <c r="B19" s="189"/>
      <c r="C19" s="194"/>
      <c r="D19" s="191"/>
      <c r="E19" s="202"/>
      <c r="F19" s="192"/>
      <c r="G19" s="193">
        <f t="shared" si="0"/>
        <v>0</v>
      </c>
      <c r="H19" s="98">
        <f t="shared" si="8"/>
        <v>0</v>
      </c>
      <c r="I19" s="46">
        <f t="shared" si="1"/>
        <v>0</v>
      </c>
      <c r="J19" s="175">
        <f t="shared" si="2"/>
        <v>1</v>
      </c>
      <c r="K19" s="57">
        <f t="shared" si="3"/>
        <v>0</v>
      </c>
      <c r="L19" s="58"/>
      <c r="M19" s="72">
        <f t="shared" si="4"/>
      </c>
      <c r="N19" s="88"/>
      <c r="O19" s="71">
        <f t="shared" si="5"/>
        <v>0</v>
      </c>
      <c r="P19" s="45">
        <f t="shared" si="5"/>
        <v>0</v>
      </c>
      <c r="Q19" s="56">
        <f t="shared" si="6"/>
        <v>1</v>
      </c>
      <c r="R19" s="77">
        <f t="shared" si="9"/>
        <v>0</v>
      </c>
      <c r="S19" s="58"/>
      <c r="T19" s="72">
        <f t="shared" si="7"/>
      </c>
      <c r="U19" s="92"/>
    </row>
    <row r="20" spans="1:21" s="55" customFormat="1" ht="24" customHeight="1">
      <c r="A20" s="188">
        <v>18</v>
      </c>
      <c r="B20" s="189"/>
      <c r="C20" s="194"/>
      <c r="D20" s="191"/>
      <c r="E20" s="202"/>
      <c r="F20" s="192"/>
      <c r="G20" s="193">
        <f t="shared" si="0"/>
        <v>0</v>
      </c>
      <c r="H20" s="98">
        <f t="shared" si="8"/>
        <v>0</v>
      </c>
      <c r="I20" s="46">
        <f t="shared" si="1"/>
        <v>0</v>
      </c>
      <c r="J20" s="175">
        <f t="shared" si="2"/>
        <v>1</v>
      </c>
      <c r="K20" s="57">
        <f t="shared" si="3"/>
        <v>0</v>
      </c>
      <c r="L20" s="58"/>
      <c r="M20" s="72">
        <f t="shared" si="4"/>
      </c>
      <c r="N20" s="88"/>
      <c r="O20" s="71">
        <f t="shared" si="5"/>
        <v>0</v>
      </c>
      <c r="P20" s="45">
        <f t="shared" si="5"/>
        <v>0</v>
      </c>
      <c r="Q20" s="56">
        <f t="shared" si="6"/>
        <v>1</v>
      </c>
      <c r="R20" s="77">
        <f t="shared" si="9"/>
        <v>0</v>
      </c>
      <c r="S20" s="58"/>
      <c r="T20" s="72">
        <f t="shared" si="7"/>
      </c>
      <c r="U20" s="92"/>
    </row>
    <row r="21" spans="1:21" s="55" customFormat="1" ht="24" customHeight="1">
      <c r="A21" s="188">
        <v>19</v>
      </c>
      <c r="B21" s="189"/>
      <c r="C21" s="194"/>
      <c r="D21" s="191"/>
      <c r="E21" s="202"/>
      <c r="F21" s="192"/>
      <c r="G21" s="193">
        <f t="shared" si="0"/>
        <v>0</v>
      </c>
      <c r="H21" s="98">
        <f t="shared" si="8"/>
        <v>0</v>
      </c>
      <c r="I21" s="46">
        <f t="shared" si="1"/>
        <v>0</v>
      </c>
      <c r="J21" s="175">
        <f t="shared" si="2"/>
        <v>1</v>
      </c>
      <c r="K21" s="57">
        <f t="shared" si="3"/>
        <v>0</v>
      </c>
      <c r="L21" s="58"/>
      <c r="M21" s="72">
        <f t="shared" si="4"/>
      </c>
      <c r="N21" s="88"/>
      <c r="O21" s="71">
        <f t="shared" si="5"/>
        <v>0</v>
      </c>
      <c r="P21" s="45">
        <f t="shared" si="5"/>
        <v>0</v>
      </c>
      <c r="Q21" s="56">
        <f t="shared" si="6"/>
        <v>1</v>
      </c>
      <c r="R21" s="77">
        <f t="shared" si="9"/>
        <v>0</v>
      </c>
      <c r="S21" s="58"/>
      <c r="T21" s="72">
        <f t="shared" si="7"/>
      </c>
      <c r="U21" s="92"/>
    </row>
    <row r="22" spans="1:21" s="55" customFormat="1" ht="24" customHeight="1">
      <c r="A22" s="188">
        <v>20</v>
      </c>
      <c r="B22" s="189"/>
      <c r="C22" s="194"/>
      <c r="D22" s="191"/>
      <c r="E22" s="202"/>
      <c r="F22" s="192"/>
      <c r="G22" s="193">
        <f t="shared" si="0"/>
        <v>0</v>
      </c>
      <c r="H22" s="98">
        <f t="shared" si="8"/>
        <v>0</v>
      </c>
      <c r="I22" s="46">
        <f t="shared" si="1"/>
        <v>0</v>
      </c>
      <c r="J22" s="175">
        <f t="shared" si="2"/>
        <v>1</v>
      </c>
      <c r="K22" s="57">
        <f t="shared" si="3"/>
        <v>0</v>
      </c>
      <c r="L22" s="58"/>
      <c r="M22" s="72">
        <f t="shared" si="4"/>
      </c>
      <c r="N22" s="88"/>
      <c r="O22" s="71">
        <f t="shared" si="5"/>
        <v>0</v>
      </c>
      <c r="P22" s="45">
        <f t="shared" si="5"/>
        <v>0</v>
      </c>
      <c r="Q22" s="56">
        <f t="shared" si="6"/>
        <v>1</v>
      </c>
      <c r="R22" s="77">
        <f t="shared" si="9"/>
        <v>0</v>
      </c>
      <c r="S22" s="58"/>
      <c r="T22" s="72">
        <f t="shared" si="7"/>
      </c>
      <c r="U22" s="92"/>
    </row>
    <row r="23" spans="1:21" s="55" customFormat="1" ht="24" customHeight="1" thickBot="1">
      <c r="A23" s="195"/>
      <c r="B23" s="196" t="s">
        <v>3</v>
      </c>
      <c r="C23" s="133"/>
      <c r="D23" s="133"/>
      <c r="E23" s="133"/>
      <c r="F23" s="133"/>
      <c r="G23" s="193">
        <f>SUM(G3:G22)</f>
        <v>0</v>
      </c>
      <c r="H23" s="99"/>
      <c r="I23" s="73"/>
      <c r="J23" s="73"/>
      <c r="K23" s="73">
        <f>SUM(K3:K22)</f>
        <v>0</v>
      </c>
      <c r="L23" s="74"/>
      <c r="M23" s="75"/>
      <c r="N23" s="89"/>
      <c r="O23" s="79"/>
      <c r="P23" s="78"/>
      <c r="Q23" s="78"/>
      <c r="R23" s="78">
        <f>SUM(R3:R22)</f>
        <v>0</v>
      </c>
      <c r="S23" s="80"/>
      <c r="T23" s="81"/>
      <c r="U23" s="93"/>
    </row>
    <row r="24" spans="6:21" ht="12.75"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</row>
    <row r="25" spans="1:21" ht="12.75">
      <c r="A25" s="197" t="s">
        <v>15</v>
      </c>
      <c r="F25" s="12"/>
      <c r="G25" s="1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12"/>
    </row>
    <row r="26" spans="1:21" ht="12.75">
      <c r="A26" s="197" t="s">
        <v>84</v>
      </c>
      <c r="F26" s="12"/>
      <c r="G26" s="12"/>
      <c r="H26" s="12"/>
      <c r="I26" s="12"/>
      <c r="J26" s="12"/>
      <c r="K26" s="12"/>
      <c r="L26" s="12"/>
      <c r="M26" s="39"/>
      <c r="N26" s="38"/>
      <c r="O26" s="12"/>
      <c r="P26" s="12"/>
      <c r="Q26" s="12"/>
      <c r="R26" s="12"/>
      <c r="S26" s="12"/>
      <c r="T26" s="39"/>
      <c r="U26" s="12"/>
    </row>
    <row r="27" spans="6:21" ht="12.75">
      <c r="F27" s="12"/>
      <c r="G27" s="12"/>
      <c r="H27" s="12"/>
      <c r="I27" s="12"/>
      <c r="J27" s="12"/>
      <c r="K27" s="12"/>
      <c r="L27" s="12"/>
      <c r="M27" s="12"/>
      <c r="N27" s="38"/>
      <c r="O27" s="12"/>
      <c r="P27" s="12"/>
      <c r="Q27" s="12"/>
      <c r="R27" s="12"/>
      <c r="S27" s="12"/>
      <c r="T27" s="12"/>
      <c r="U27" s="12"/>
    </row>
    <row r="28" spans="1:21" ht="12.75" customHeight="1">
      <c r="A28" s="260" t="s">
        <v>55</v>
      </c>
      <c r="B28" s="260"/>
      <c r="F28" s="12"/>
      <c r="G28" s="12"/>
      <c r="H28" s="12"/>
      <c r="I28" s="12"/>
      <c r="J28" s="12"/>
      <c r="K28" s="12"/>
      <c r="L28" s="260" t="s">
        <v>53</v>
      </c>
      <c r="M28" s="260"/>
      <c r="N28" s="12"/>
      <c r="O28" s="12"/>
      <c r="P28" s="12"/>
      <c r="Q28" s="12"/>
      <c r="R28" s="12"/>
      <c r="S28" s="260" t="s">
        <v>53</v>
      </c>
      <c r="T28" s="260"/>
      <c r="U28" s="12"/>
    </row>
    <row r="29" spans="1:21" ht="25.5" customHeight="1">
      <c r="A29" s="51" t="s">
        <v>29</v>
      </c>
      <c r="B29" s="41" t="s">
        <v>10</v>
      </c>
      <c r="F29" s="12"/>
      <c r="G29" s="12"/>
      <c r="H29" s="12"/>
      <c r="I29" s="12"/>
      <c r="J29" s="12"/>
      <c r="K29" s="12"/>
      <c r="L29" s="40" t="s">
        <v>41</v>
      </c>
      <c r="M29" s="41" t="s">
        <v>42</v>
      </c>
      <c r="N29" s="38"/>
      <c r="O29" s="12"/>
      <c r="P29" s="12"/>
      <c r="Q29" s="12"/>
      <c r="R29" s="12"/>
      <c r="S29" s="40" t="s">
        <v>41</v>
      </c>
      <c r="T29" s="41" t="s">
        <v>42</v>
      </c>
      <c r="U29" s="12"/>
    </row>
    <row r="30" spans="1:21" ht="27" customHeight="1">
      <c r="A30" s="42">
        <v>1</v>
      </c>
      <c r="B30" s="43" t="s">
        <v>30</v>
      </c>
      <c r="F30" s="12"/>
      <c r="G30" s="12"/>
      <c r="H30" s="12"/>
      <c r="I30" s="12"/>
      <c r="J30" s="12"/>
      <c r="K30" s="12"/>
      <c r="L30" s="42">
        <v>1</v>
      </c>
      <c r="M30" s="52" t="s">
        <v>39</v>
      </c>
      <c r="N30" s="38"/>
      <c r="O30" s="12"/>
      <c r="P30" s="12"/>
      <c r="Q30" s="12"/>
      <c r="R30" s="12"/>
      <c r="S30" s="42">
        <v>1</v>
      </c>
      <c r="T30" s="52" t="s">
        <v>39</v>
      </c>
      <c r="U30" s="12"/>
    </row>
    <row r="31" spans="1:21" ht="27" customHeight="1">
      <c r="A31" s="42">
        <v>2</v>
      </c>
      <c r="B31" s="42" t="s">
        <v>31</v>
      </c>
      <c r="F31" s="12"/>
      <c r="G31" s="12"/>
      <c r="H31" s="12"/>
      <c r="I31" s="12"/>
      <c r="J31" s="12"/>
      <c r="K31" s="12"/>
      <c r="L31" s="42">
        <v>2</v>
      </c>
      <c r="M31" s="52" t="s">
        <v>38</v>
      </c>
      <c r="N31" s="38"/>
      <c r="O31" s="12"/>
      <c r="P31" s="12"/>
      <c r="Q31" s="12"/>
      <c r="R31" s="12"/>
      <c r="S31" s="42">
        <v>2</v>
      </c>
      <c r="T31" s="52" t="s">
        <v>38</v>
      </c>
      <c r="U31" s="12"/>
    </row>
    <row r="32" spans="1:21" ht="27" customHeight="1">
      <c r="A32" s="42">
        <v>3</v>
      </c>
      <c r="B32" s="43" t="s">
        <v>32</v>
      </c>
      <c r="F32" s="12"/>
      <c r="G32" s="12"/>
      <c r="H32" s="12"/>
      <c r="I32" s="12"/>
      <c r="J32" s="12"/>
      <c r="K32" s="12"/>
      <c r="L32" s="42">
        <v>3</v>
      </c>
      <c r="M32" s="52" t="s">
        <v>37</v>
      </c>
      <c r="N32" s="38"/>
      <c r="O32" s="12"/>
      <c r="P32" s="12"/>
      <c r="Q32" s="12"/>
      <c r="R32" s="12"/>
      <c r="S32" s="42">
        <v>3</v>
      </c>
      <c r="T32" s="52" t="s">
        <v>37</v>
      </c>
      <c r="U32" s="12"/>
    </row>
    <row r="33" spans="1:21" ht="27" customHeight="1">
      <c r="A33" s="42">
        <v>4</v>
      </c>
      <c r="B33" s="43" t="s">
        <v>33</v>
      </c>
      <c r="F33" s="12"/>
      <c r="G33" s="12"/>
      <c r="H33" s="12"/>
      <c r="I33" s="12"/>
      <c r="J33" s="12"/>
      <c r="K33" s="12"/>
      <c r="L33" s="42">
        <v>4</v>
      </c>
      <c r="M33" s="52" t="s">
        <v>40</v>
      </c>
      <c r="N33" s="38"/>
      <c r="O33" s="12"/>
      <c r="P33" s="12"/>
      <c r="Q33" s="12"/>
      <c r="R33" s="12"/>
      <c r="S33" s="42">
        <v>4</v>
      </c>
      <c r="T33" s="52" t="s">
        <v>40</v>
      </c>
      <c r="U33" s="12"/>
    </row>
    <row r="34" spans="6:21" ht="27" customHeight="1">
      <c r="F34" s="12"/>
      <c r="G34" s="12"/>
      <c r="H34" s="12"/>
      <c r="I34" s="12"/>
      <c r="J34" s="12"/>
      <c r="K34" s="12"/>
      <c r="L34" s="42">
        <v>5</v>
      </c>
      <c r="M34" s="52" t="s">
        <v>57</v>
      </c>
      <c r="N34" s="38"/>
      <c r="O34" s="12"/>
      <c r="P34" s="12"/>
      <c r="Q34" s="12"/>
      <c r="R34" s="12"/>
      <c r="S34" s="42">
        <v>5</v>
      </c>
      <c r="T34" s="52" t="s">
        <v>57</v>
      </c>
      <c r="U34" s="12"/>
    </row>
    <row r="35" spans="6:21" ht="12.75">
      <c r="F35" s="12"/>
      <c r="G35" s="12"/>
      <c r="H35" s="12"/>
      <c r="I35" s="12"/>
      <c r="J35" s="12"/>
      <c r="K35" s="12"/>
      <c r="L35" s="42">
        <v>6</v>
      </c>
      <c r="M35" s="52" t="s">
        <v>15</v>
      </c>
      <c r="N35" s="38"/>
      <c r="O35" s="12"/>
      <c r="P35" s="12"/>
      <c r="Q35" s="12"/>
      <c r="R35" s="12"/>
      <c r="S35" s="42">
        <v>6</v>
      </c>
      <c r="T35" s="52" t="s">
        <v>15</v>
      </c>
      <c r="U35" s="12"/>
    </row>
    <row r="36" ht="12.75">
      <c r="H36" s="24"/>
    </row>
    <row r="37" ht="12.75">
      <c r="H37" s="24"/>
    </row>
    <row r="38" ht="12.75">
      <c r="H38" s="24"/>
    </row>
    <row r="39" spans="1:8" ht="12.75" hidden="1">
      <c r="A39" s="24">
        <v>1</v>
      </c>
      <c r="H39" s="24"/>
    </row>
    <row r="40" ht="12.75" hidden="1">
      <c r="B40" s="198" t="s">
        <v>85</v>
      </c>
    </row>
    <row r="41" ht="15" hidden="1" thickBot="1">
      <c r="A41" s="199" t="s">
        <v>86</v>
      </c>
    </row>
  </sheetData>
  <sheetProtection password="CAD0" sheet="1" objects="1" scenarios="1"/>
  <mergeCells count="8">
    <mergeCell ref="A28:B28"/>
    <mergeCell ref="L28:M28"/>
    <mergeCell ref="S28:T28"/>
    <mergeCell ref="A1:C1"/>
    <mergeCell ref="H1:J1"/>
    <mergeCell ref="K1:L1"/>
    <mergeCell ref="O1:Q1"/>
    <mergeCell ref="R1:S1"/>
  </mergeCells>
  <conditionalFormatting sqref="H3:I22">
    <cfRule type="cellIs" priority="1" dxfId="2" operator="notEqual" stopIfTrue="1">
      <formula>D3</formula>
    </cfRule>
  </conditionalFormatting>
  <conditionalFormatting sqref="O3:P22">
    <cfRule type="cellIs" priority="2" dxfId="2" operator="notEqual" stopIfTrue="1">
      <formula>H3</formula>
    </cfRule>
  </conditionalFormatting>
  <conditionalFormatting sqref="K3:K22">
    <cfRule type="cellIs" priority="3" dxfId="3" operator="notEqual" stopIfTrue="1">
      <formula>שונות!#REF!</formula>
    </cfRule>
  </conditionalFormatting>
  <conditionalFormatting sqref="Q3:Q22 J3:J22">
    <cfRule type="cellIs" priority="4" dxfId="2" operator="notEqual" stopIfTrue="1">
      <formula>1-$M$1</formula>
    </cfRule>
  </conditionalFormatting>
  <conditionalFormatting sqref="E3:E22">
    <cfRule type="expression" priority="1" dxfId="4" stopIfTrue="1">
      <formula>V3=1</formula>
    </cfRule>
  </conditionalFormatting>
  <dataValidations count="4">
    <dataValidation type="decimal" allowBlank="1" showInputMessage="1" showErrorMessage="1" promptTitle="תא מחושב בנוסחה" prompt="אין להקליד נתונים בעמודה זו" errorTitle="תא מחושב בנוסחה" error="תא זה מחושב בנוסחה:&#10; בידך לשנות את שלושת העמודות מימין וע&quot;י כך לקבוע את הסכום המומלץ.&#10;&#10;על מנת להחזיר המצב לקדמותו, נא הקישו על ביטול&#10;" sqref="K3:K22">
      <formula1>H3*I3*J3</formula1>
      <formula2>H3*I3*J3</formula2>
    </dataValidation>
    <dataValidation type="list" allowBlank="1" showInputMessage="1" showErrorMessage="1" promptTitle="לנוחותכם, יש לבחור קוד נימוק" prompt="בחר:&#10;1.  היקף מבוקש מעבר להיקף הנדרש לביצוע המשימה&#10;2.  הפחתה בגין תקצוב יתר של החברה&#10;3.  תחום עיסוק שאינו כלול בתוכנית המו&quot;פ&#10;4.  משימה שאינה כלולה בתוכנית המומלצת&#10;5.  קיצוץ אחיד&#10;6.  אחר (נא פרט בעמודה משמאל)&#10;" errorTitle="בודק מקצועי: נא בחר קוד נימוק" error="במידה והינך מעוניין בנימוק אחר, הקש חמש או השאר התא ריק וכתוב את המלל בתא שמשמאל" sqref="S3:S22 L3:L22">
      <formula1>$L$30:$L$35</formula1>
    </dataValidation>
    <dataValidation type="list" allowBlank="1" showErrorMessage="1" promptTitle=" נא להקיש קוד עלות:" prompt="הצעת מחיר.&#10;חוזה.&#10;מחירון.   &#10; אמדן" error="הצעת מחיר, &#10;חוזה, &#10;מחירון, &#10;אמדן." sqref="F3:F22">
      <formula1>$B$30:$B$33</formula1>
    </dataValidation>
    <dataValidation type="whole" operator="greaterThan" allowBlank="1" showInputMessage="1" showErrorMessage="1" sqref="D3:D22">
      <formula1>0</formula1>
    </dataValidation>
  </dataValidation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