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340" tabRatio="648" activeTab="0"/>
  </bookViews>
  <sheets>
    <sheet name="1.20" sheetId="1" r:id="rId1"/>
    <sheet name="2.20" sheetId="2" r:id="rId2"/>
    <sheet name="3.20" sheetId="3" r:id="rId3"/>
    <sheet name="4.20" sheetId="4" r:id="rId4"/>
    <sheet name="5.20" sheetId="5" r:id="rId5"/>
    <sheet name="6.20" sheetId="6" r:id="rId6"/>
    <sheet name="7.20" sheetId="7" r:id="rId7"/>
    <sheet name="8.20" sheetId="8" r:id="rId8"/>
    <sheet name="9.20" sheetId="9" r:id="rId9"/>
    <sheet name="10.20" sheetId="10" r:id="rId10"/>
    <sheet name="11.20" sheetId="11" r:id="rId11"/>
    <sheet name="12.20" sheetId="12" r:id="rId12"/>
    <sheet name="גיליון1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עמוס זמיר</author>
    <author>rany</author>
  </authors>
  <commentList>
    <comment ref="H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M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0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K5" authorId="1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I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10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11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12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2.xml><?xml version="1.0" encoding="utf-8"?>
<comments xmlns="http://schemas.openxmlformats.org/spreadsheetml/2006/main">
  <authors>
    <author>עמוס זמיר</author>
    <author>rany</author>
  </authors>
  <commentList>
    <comment ref="H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K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L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0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</commentList>
</comments>
</file>

<file path=xl/comments3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4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5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6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7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8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9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sharedStrings.xml><?xml version="1.0" encoding="utf-8"?>
<sst xmlns="http://schemas.openxmlformats.org/spreadsheetml/2006/main" count="768" uniqueCount="59">
  <si>
    <t>תאריך</t>
  </si>
  <si>
    <t>מצטבר</t>
  </si>
  <si>
    <t>יום</t>
  </si>
  <si>
    <t>א</t>
  </si>
  <si>
    <t>ב</t>
  </si>
  <si>
    <t>ג</t>
  </si>
  <si>
    <t>ד</t>
  </si>
  <si>
    <t>ה</t>
  </si>
  <si>
    <t>ו</t>
  </si>
  <si>
    <t>ש</t>
  </si>
  <si>
    <t>חודש:</t>
  </si>
  <si>
    <t>סה"כ שעות עבודה</t>
  </si>
  <si>
    <t>ייצור</t>
  </si>
  <si>
    <t>שיווק</t>
  </si>
  <si>
    <t>מכירות</t>
  </si>
  <si>
    <t>חופש</t>
  </si>
  <si>
    <t>מילואים</t>
  </si>
  <si>
    <t>מחלה</t>
  </si>
  <si>
    <t>חו"ל בתפקיד</t>
  </si>
  <si>
    <t>תקופת דיווח</t>
  </si>
  <si>
    <t>האם הוזן רטרואקטיבית?</t>
  </si>
  <si>
    <t>שעות תקן</t>
  </si>
  <si>
    <t>ערב חג</t>
  </si>
  <si>
    <t>חלוקת סה"כ שעות העבודה בחלוקה בין המשימות השונות:</t>
  </si>
  <si>
    <t>שעות העדרות (ללא כניסה ויציאה, רישום השעות לפי התקן)</t>
  </si>
  <si>
    <t xml:space="preserve">כניסה </t>
  </si>
  <si>
    <t xml:space="preserve">יציאה </t>
  </si>
  <si>
    <t>כן</t>
  </si>
  <si>
    <t>מס' תיק מו"פ:</t>
  </si>
  <si>
    <t>שם העובד:</t>
  </si>
  <si>
    <t>תאריך:</t>
  </si>
  <si>
    <t>שעות תקן יום עבודה (יום חול)</t>
  </si>
  <si>
    <t>מס' ימי עבודה</t>
  </si>
  <si>
    <t>שעות</t>
  </si>
  <si>
    <t>שיעור דיווח רטרואקטיבי:</t>
  </si>
  <si>
    <t>אם הוזן באיחור נא רשום כן</t>
  </si>
  <si>
    <t>אחוז המשרה של העובד</t>
  </si>
  <si>
    <t>תקן</t>
  </si>
  <si>
    <t>(נא להזין תקן בתחתית הגליון)</t>
  </si>
  <si>
    <t>חלוקת שעות העבודה למשימות שגויה</t>
  </si>
  <si>
    <t>מינהלי</t>
  </si>
  <si>
    <t>חתימת העובד:</t>
  </si>
  <si>
    <t>חתימת המנהל:</t>
  </si>
  <si>
    <t>שם המנהל:</t>
  </si>
  <si>
    <t>שעות תקן לערב חג</t>
  </si>
  <si>
    <t>שנה</t>
  </si>
  <si>
    <t>נא לציין את אחוז המשרה של העובד עפ"י חוזה ההעסקה ולגזור מיכך את שעות התקן היומיות.</t>
  </si>
  <si>
    <r>
      <t>אי הקצאת שעות נאותה -</t>
    </r>
    <r>
      <rPr>
        <b/>
        <sz val="10"/>
        <color indexed="10"/>
        <rFont val="Arial"/>
        <family val="2"/>
      </rPr>
      <t xml:space="preserve"> ראו הערה</t>
    </r>
  </si>
  <si>
    <t>חג</t>
  </si>
  <si>
    <t>סימון ערב חג או חג</t>
  </si>
  <si>
    <t>אחוז התעסוקה במו"פ</t>
  </si>
  <si>
    <t xml:space="preserve"> מו"פ אחר מס':______</t>
  </si>
  <si>
    <t>שעות מכנה חישוב אחוז התעסוקה &gt;</t>
  </si>
  <si>
    <t>שם תאגיד:</t>
  </si>
  <si>
    <t>להזנה ע"י התאגיד - שעות תקן!</t>
  </si>
  <si>
    <t>הריני מצהיר כי דו"ח שעות זה משקף את חלוקת שעות עבודתי במשימות השונות, וכי ידוע לי כי דוח זה ישמש לתביעת תמיכה כספית שתוגש ע"י התאגיד, לרשות הלאומית לחדשנות טכנולוגית.</t>
  </si>
  <si>
    <t xml:space="preserve"> תיק רשות מס':______</t>
  </si>
  <si>
    <t>להזנה ע"י התאגיד- שעות תקן!</t>
  </si>
  <si>
    <t>שם תאגיד</t>
  </si>
</sst>
</file>

<file path=xl/styles.xml><?xml version="1.0" encoding="utf-8"?>
<styleSheet xmlns="http://schemas.openxmlformats.org/spreadsheetml/2006/main">
  <numFmts count="27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d/m/yy\ h:mm"/>
    <numFmt numFmtId="173" formatCode="mm/yyyy"/>
    <numFmt numFmtId="174" formatCode="dd:hh:mm"/>
    <numFmt numFmtId="175" formatCode="mmm\-yyyy"/>
    <numFmt numFmtId="176" formatCode="[$-40D]dddd\ dd\ mmmm\ yyyy"/>
    <numFmt numFmtId="177" formatCode="0.0%"/>
    <numFmt numFmtId="178" formatCode="[$-F400]h:mm:ss\ am/pm"/>
    <numFmt numFmtId="179" formatCode="[h]:mm"/>
    <numFmt numFmtId="180" formatCode="0.000%"/>
    <numFmt numFmtId="181" formatCode="[$-1000000]h:mm;@"/>
    <numFmt numFmtId="182" formatCode="0.000000000000000"/>
  </numFmts>
  <fonts count="48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1" applyNumberFormat="0" applyFont="0" applyAlignment="0" applyProtection="0"/>
    <xf numFmtId="0" fontId="37" fillId="24" borderId="2" applyNumberForma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7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2" fillId="0" borderId="6" applyNumberFormat="0" applyFill="0" applyAlignment="0" applyProtection="0"/>
    <xf numFmtId="0" fontId="43" fillId="24" borderId="7" applyNumberFormat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14" fontId="0" fillId="0" borderId="10" xfId="0" applyNumberFormat="1" applyFill="1" applyBorder="1" applyAlignment="1" applyProtection="1">
      <alignment horizontal="center" readingOrder="2"/>
      <protection hidden="1" locked="0"/>
    </xf>
    <xf numFmtId="20" fontId="3" fillId="0" borderId="11" xfId="0" applyNumberFormat="1" applyFont="1" applyFill="1" applyBorder="1" applyAlignment="1" applyProtection="1">
      <alignment horizontal="center" readingOrder="2"/>
      <protection hidden="1" locked="0"/>
    </xf>
    <xf numFmtId="0" fontId="0" fillId="0" borderId="12" xfId="0" applyNumberFormat="1" applyFill="1" applyBorder="1" applyAlignment="1" applyProtection="1">
      <alignment horizontal="center" readingOrder="2"/>
      <protection hidden="1"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13" xfId="0" applyNumberFormat="1" applyFill="1" applyBorder="1" applyAlignment="1" applyProtection="1">
      <alignment horizontal="center" readingOrder="2"/>
      <protection hidden="1" locked="0"/>
    </xf>
    <xf numFmtId="0" fontId="0" fillId="0" borderId="14" xfId="0" applyNumberFormat="1" applyFill="1" applyBorder="1" applyAlignment="1" applyProtection="1">
      <alignment horizontal="center" readingOrder="2"/>
      <protection hidden="1" locked="0"/>
    </xf>
    <xf numFmtId="46" fontId="0" fillId="0" borderId="0" xfId="0" applyNumberFormat="1" applyFill="1" applyBorder="1" applyAlignment="1" applyProtection="1">
      <alignment/>
      <protection hidden="1"/>
    </xf>
    <xf numFmtId="20" fontId="0" fillId="0" borderId="15" xfId="0" applyNumberFormat="1" applyFill="1" applyBorder="1" applyAlignment="1" applyProtection="1">
      <alignment horizontal="center" readingOrder="2"/>
      <protection hidden="1" locked="0"/>
    </xf>
    <xf numFmtId="20" fontId="0" fillId="0" borderId="16" xfId="0" applyNumberFormat="1" applyFill="1" applyBorder="1" applyAlignment="1" applyProtection="1">
      <alignment horizontal="center" readingOrder="2"/>
      <protection hidden="1" locked="0"/>
    </xf>
    <xf numFmtId="20" fontId="0" fillId="0" borderId="17" xfId="0" applyNumberFormat="1" applyFill="1" applyBorder="1" applyAlignment="1" applyProtection="1">
      <alignment horizontal="center" readingOrder="2"/>
      <protection hidden="1" locked="0"/>
    </xf>
    <xf numFmtId="0" fontId="0" fillId="0" borderId="17" xfId="0" applyNumberFormat="1" applyFill="1" applyBorder="1" applyAlignment="1" applyProtection="1">
      <alignment horizontal="center" readingOrder="2"/>
      <protection hidden="1" locked="0"/>
    </xf>
    <xf numFmtId="172" fontId="3" fillId="0" borderId="18" xfId="0" applyNumberFormat="1" applyFont="1" applyFill="1" applyBorder="1" applyAlignment="1" applyProtection="1">
      <alignment horizontal="center"/>
      <protection hidden="1"/>
    </xf>
    <xf numFmtId="172" fontId="3" fillId="0" borderId="19" xfId="0" applyNumberFormat="1" applyFont="1" applyFill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/>
      <protection hidden="1"/>
    </xf>
    <xf numFmtId="179" fontId="3" fillId="30" borderId="20" xfId="0" applyNumberFormat="1" applyFont="1" applyFill="1" applyBorder="1" applyAlignment="1" applyProtection="1">
      <alignment horizontal="center" wrapText="1"/>
      <protection hidden="1"/>
    </xf>
    <xf numFmtId="179" fontId="3" fillId="30" borderId="21" xfId="0" applyNumberFormat="1" applyFont="1" applyFill="1" applyBorder="1" applyAlignment="1" applyProtection="1">
      <alignment horizontal="center" wrapText="1"/>
      <protection hidden="1"/>
    </xf>
    <xf numFmtId="179" fontId="3" fillId="30" borderId="19" xfId="0" applyNumberFormat="1" applyFont="1" applyFill="1" applyBorder="1" applyAlignment="1" applyProtection="1">
      <alignment horizontal="center" wrapText="1"/>
      <protection hidden="1"/>
    </xf>
    <xf numFmtId="179" fontId="3" fillId="30" borderId="18" xfId="0" applyNumberFormat="1" applyFont="1" applyFill="1" applyBorder="1" applyAlignment="1" applyProtection="1">
      <alignment horizontal="center" wrapText="1"/>
      <protection hidden="1"/>
    </xf>
    <xf numFmtId="3" fontId="3" fillId="30" borderId="21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 hidden="1"/>
    </xf>
    <xf numFmtId="1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30" borderId="19" xfId="0" applyFont="1" applyFill="1" applyBorder="1" applyAlignment="1" applyProtection="1">
      <alignment/>
      <protection hidden="1"/>
    </xf>
    <xf numFmtId="20" fontId="0" fillId="31" borderId="12" xfId="0" applyNumberFormat="1" applyFill="1" applyBorder="1" applyAlignment="1" applyProtection="1">
      <alignment horizontal="center" readingOrder="2"/>
      <protection hidden="1"/>
    </xf>
    <xf numFmtId="179" fontId="3" fillId="31" borderId="11" xfId="0" applyNumberFormat="1" applyFont="1" applyFill="1" applyBorder="1" applyAlignment="1" applyProtection="1">
      <alignment horizontal="center" readingOrder="2"/>
      <protection hidden="1"/>
    </xf>
    <xf numFmtId="1" fontId="3" fillId="31" borderId="11" xfId="0" applyNumberFormat="1" applyFont="1" applyFill="1" applyBorder="1" applyAlignment="1" applyProtection="1">
      <alignment horizontal="center" readingOrder="2"/>
      <protection hidden="1"/>
    </xf>
    <xf numFmtId="179" fontId="3" fillId="31" borderId="22" xfId="0" applyNumberFormat="1" applyFont="1" applyFill="1" applyBorder="1" applyAlignment="1" applyProtection="1">
      <alignment horizontal="center" readingOrder="2"/>
      <protection hidden="1"/>
    </xf>
    <xf numFmtId="179" fontId="3" fillId="31" borderId="23" xfId="0" applyNumberFormat="1" applyFont="1" applyFill="1" applyBorder="1" applyAlignment="1" applyProtection="1">
      <alignment horizontal="center" readingOrder="2"/>
      <protection hidden="1"/>
    </xf>
    <xf numFmtId="14" fontId="0" fillId="31" borderId="24" xfId="0" applyNumberFormat="1" applyFill="1" applyBorder="1" applyAlignment="1" applyProtection="1">
      <alignment horizontal="center" readingOrder="2"/>
      <protection hidden="1"/>
    </xf>
    <xf numFmtId="20" fontId="0" fillId="31" borderId="24" xfId="0" applyNumberFormat="1" applyFill="1" applyBorder="1" applyAlignment="1" applyProtection="1">
      <alignment horizontal="center" readingOrder="2"/>
      <protection hidden="1"/>
    </xf>
    <xf numFmtId="14" fontId="0" fillId="31" borderId="25" xfId="0" applyNumberFormat="1" applyFill="1" applyBorder="1" applyAlignment="1" applyProtection="1">
      <alignment horizontal="center" readingOrder="2"/>
      <protection hidden="1"/>
    </xf>
    <xf numFmtId="20" fontId="0" fillId="31" borderId="25" xfId="0" applyNumberFormat="1" applyFill="1" applyBorder="1" applyAlignment="1" applyProtection="1">
      <alignment horizontal="center" readingOrder="2"/>
      <protection hidden="1"/>
    </xf>
    <xf numFmtId="14" fontId="0" fillId="31" borderId="16" xfId="0" applyNumberFormat="1" applyFill="1" applyBorder="1" applyAlignment="1" applyProtection="1">
      <alignment horizontal="center" readingOrder="2"/>
      <protection hidden="1"/>
    </xf>
    <xf numFmtId="20" fontId="0" fillId="31" borderId="16" xfId="0" applyNumberFormat="1" applyFill="1" applyBorder="1" applyAlignment="1" applyProtection="1">
      <alignment horizontal="center" readingOrder="2"/>
      <protection hidden="1"/>
    </xf>
    <xf numFmtId="0" fontId="3" fillId="31" borderId="26" xfId="0" applyFont="1" applyFill="1" applyBorder="1" applyAlignment="1" applyProtection="1">
      <alignment horizontal="center" vertical="center" wrapText="1"/>
      <protection hidden="1"/>
    </xf>
    <xf numFmtId="0" fontId="6" fillId="31" borderId="27" xfId="0" applyFont="1" applyFill="1" applyBorder="1" applyAlignment="1" applyProtection="1">
      <alignment horizontal="center" vertical="center" wrapText="1"/>
      <protection hidden="1"/>
    </xf>
    <xf numFmtId="0" fontId="6" fillId="31" borderId="15" xfId="0" applyFont="1" applyFill="1" applyBorder="1" applyAlignment="1" applyProtection="1">
      <alignment horizontal="center" vertical="center" wrapText="1" readingOrder="2"/>
      <protection hidden="1"/>
    </xf>
    <xf numFmtId="0" fontId="3" fillId="31" borderId="16" xfId="0" applyFont="1" applyFill="1" applyBorder="1" applyAlignment="1" applyProtection="1">
      <alignment horizontal="center" vertical="center" wrapText="1"/>
      <protection hidden="1"/>
    </xf>
    <xf numFmtId="0" fontId="3" fillId="31" borderId="28" xfId="0" applyFont="1" applyFill="1" applyBorder="1" applyAlignment="1" applyProtection="1">
      <alignment horizontal="center" vertical="center" wrapText="1"/>
      <protection hidden="1"/>
    </xf>
    <xf numFmtId="0" fontId="3" fillId="31" borderId="15" xfId="0" applyFont="1" applyFill="1" applyBorder="1" applyAlignment="1" applyProtection="1">
      <alignment horizontal="center" vertical="center" wrapText="1"/>
      <protection hidden="1"/>
    </xf>
    <xf numFmtId="0" fontId="3" fillId="31" borderId="17" xfId="0" applyFont="1" applyFill="1" applyBorder="1" applyAlignment="1" applyProtection="1">
      <alignment horizontal="center" vertical="center" wrapText="1"/>
      <protection hidden="1"/>
    </xf>
    <xf numFmtId="0" fontId="3" fillId="31" borderId="23" xfId="0" applyFont="1" applyFill="1" applyBorder="1" applyAlignment="1" applyProtection="1">
      <alignment horizontal="center" vertical="center" wrapText="1"/>
      <protection hidden="1"/>
    </xf>
    <xf numFmtId="0" fontId="3" fillId="31" borderId="29" xfId="0" applyFont="1" applyFill="1" applyBorder="1" applyAlignment="1" applyProtection="1">
      <alignment horizontal="center" vertical="center" wrapText="1"/>
      <protection hidden="1"/>
    </xf>
    <xf numFmtId="0" fontId="6" fillId="31" borderId="30" xfId="0" applyFont="1" applyFill="1" applyBorder="1" applyAlignment="1" applyProtection="1">
      <alignment horizontal="center" vertical="center" wrapText="1" readingOrder="2"/>
      <protection hidden="1"/>
    </xf>
    <xf numFmtId="0" fontId="9" fillId="32" borderId="25" xfId="0" applyFont="1" applyFill="1" applyBorder="1" applyAlignment="1" applyProtection="1">
      <alignment horizontal="left"/>
      <protection hidden="1"/>
    </xf>
    <xf numFmtId="9" fontId="0" fillId="0" borderId="25" xfId="0" applyNumberFormat="1" applyBorder="1" applyAlignment="1" applyProtection="1">
      <alignment horizontal="center"/>
      <protection hidden="1" locked="0"/>
    </xf>
    <xf numFmtId="0" fontId="0" fillId="24" borderId="25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right" readingOrder="2"/>
      <protection hidden="1" locked="0"/>
    </xf>
    <xf numFmtId="0" fontId="12" fillId="0" borderId="0" xfId="0" applyFont="1" applyAlignment="1" applyProtection="1">
      <alignment horizontal="right" readingOrder="2"/>
      <protection hidden="1" locked="0"/>
    </xf>
    <xf numFmtId="0" fontId="0" fillId="0" borderId="0" xfId="0" applyFont="1" applyBorder="1" applyAlignment="1" applyProtection="1">
      <alignment/>
      <protection hidden="1"/>
    </xf>
    <xf numFmtId="10" fontId="3" fillId="31" borderId="2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Border="1" applyAlignment="1" applyProtection="1">
      <alignment horizontal="center"/>
      <protection hidden="1" locked="0"/>
    </xf>
    <xf numFmtId="181" fontId="3" fillId="0" borderId="11" xfId="0" applyNumberFormat="1" applyFont="1" applyFill="1" applyBorder="1" applyAlignment="1" applyProtection="1">
      <alignment horizontal="center" readingOrder="2"/>
      <protection hidden="1" locked="0"/>
    </xf>
    <xf numFmtId="179" fontId="3" fillId="30" borderId="31" xfId="0" applyNumberFormat="1" applyFont="1" applyFill="1" applyBorder="1" applyAlignment="1" applyProtection="1">
      <alignment horizontal="center" wrapText="1"/>
      <protection hidden="1"/>
    </xf>
    <xf numFmtId="0" fontId="3" fillId="31" borderId="17" xfId="0" applyFont="1" applyFill="1" applyBorder="1" applyAlignment="1" applyProtection="1">
      <alignment horizontal="center" vertical="center" wrapText="1"/>
      <protection hidden="1"/>
    </xf>
    <xf numFmtId="173" fontId="9" fillId="33" borderId="25" xfId="0" applyNumberFormat="1" applyFont="1" applyFill="1" applyBorder="1" applyAlignment="1" applyProtection="1">
      <alignment horizontal="center" wrapText="1"/>
      <protection hidden="1"/>
    </xf>
    <xf numFmtId="179" fontId="3" fillId="0" borderId="11" xfId="0" applyNumberFormat="1" applyFont="1" applyFill="1" applyBorder="1" applyAlignment="1" applyProtection="1">
      <alignment horizontal="center" readingOrder="2"/>
      <protection hidden="1"/>
    </xf>
    <xf numFmtId="179" fontId="3" fillId="0" borderId="11" xfId="0" applyNumberFormat="1" applyFont="1" applyFill="1" applyBorder="1" applyAlignment="1" applyProtection="1">
      <alignment horizontal="center" readingOrder="2"/>
      <protection hidden="1"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Alignment="1" applyProtection="1">
      <alignment/>
      <protection hidden="1"/>
    </xf>
    <xf numFmtId="179" fontId="3" fillId="0" borderId="19" xfId="0" applyNumberFormat="1" applyFont="1" applyFill="1" applyBorder="1" applyAlignment="1" applyProtection="1">
      <alignment horizontal="center" wrapText="1"/>
      <protection hidden="1"/>
    </xf>
    <xf numFmtId="172" fontId="9" fillId="0" borderId="0" xfId="0" applyNumberFormat="1" applyFont="1" applyFill="1" applyBorder="1" applyAlignment="1" applyProtection="1">
      <alignment horizontal="right"/>
      <protection hidden="1"/>
    </xf>
    <xf numFmtId="179" fontId="3" fillId="0" borderId="32" xfId="0" applyNumberFormat="1" applyFont="1" applyFill="1" applyBorder="1" applyAlignment="1" applyProtection="1">
      <alignment horizontal="center" wrapText="1"/>
      <protection hidden="1"/>
    </xf>
    <xf numFmtId="10" fontId="9" fillId="0" borderId="0" xfId="0" applyNumberFormat="1" applyFont="1" applyFill="1" applyBorder="1" applyAlignment="1" applyProtection="1">
      <alignment horizontal="center" wrapText="1"/>
      <protection hidden="1"/>
    </xf>
    <xf numFmtId="179" fontId="3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/>
      <protection hidden="1"/>
    </xf>
    <xf numFmtId="179" fontId="9" fillId="31" borderId="25" xfId="0" applyNumberFormat="1" applyFont="1" applyFill="1" applyBorder="1" applyAlignment="1" applyProtection="1">
      <alignment horizontal="center" wrapText="1"/>
      <protection hidden="1"/>
    </xf>
    <xf numFmtId="179" fontId="0" fillId="0" borderId="0" xfId="0" applyNumberFormat="1" applyAlignment="1" applyProtection="1">
      <alignment wrapText="1"/>
      <protection hidden="1"/>
    </xf>
    <xf numFmtId="182" fontId="0" fillId="0" borderId="0" xfId="0" applyNumberFormat="1" applyAlignment="1" applyProtection="1">
      <alignment wrapText="1"/>
      <protection hidden="1"/>
    </xf>
    <xf numFmtId="20" fontId="0" fillId="24" borderId="25" xfId="0" applyNumberFormat="1" applyFill="1" applyBorder="1" applyAlignment="1" applyProtection="1">
      <alignment horizontal="center" readingOrder="2"/>
      <protection hidden="1"/>
    </xf>
    <xf numFmtId="10" fontId="2" fillId="31" borderId="25" xfId="0" applyNumberFormat="1" applyFont="1" applyFill="1" applyBorder="1" applyAlignment="1" applyProtection="1">
      <alignment horizontal="center" wrapText="1"/>
      <protection hidden="1"/>
    </xf>
    <xf numFmtId="179" fontId="3" fillId="30" borderId="33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/>
      <protection hidden="1"/>
    </xf>
    <xf numFmtId="14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81" fontId="0" fillId="0" borderId="0" xfId="0" applyNumberFormat="1" applyFont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 locked="0"/>
    </xf>
    <xf numFmtId="0" fontId="3" fillId="31" borderId="35" xfId="0" applyFont="1" applyFill="1" applyBorder="1" applyAlignment="1" applyProtection="1">
      <alignment horizontal="center" vertical="center"/>
      <protection hidden="1"/>
    </xf>
    <xf numFmtId="0" fontId="3" fillId="31" borderId="36" xfId="0" applyFont="1" applyFill="1" applyBorder="1" applyAlignment="1" applyProtection="1">
      <alignment horizontal="center" vertical="center"/>
      <protection hidden="1"/>
    </xf>
    <xf numFmtId="0" fontId="3" fillId="31" borderId="26" xfId="0" applyFont="1" applyFill="1" applyBorder="1" applyAlignment="1" applyProtection="1">
      <alignment horizontal="center" vertical="center"/>
      <protection hidden="1"/>
    </xf>
    <xf numFmtId="0" fontId="0" fillId="24" borderId="37" xfId="0" applyFill="1" applyBorder="1" applyAlignment="1" applyProtection="1">
      <alignment horizontal="center"/>
      <protection hidden="1"/>
    </xf>
    <xf numFmtId="0" fontId="0" fillId="24" borderId="38" xfId="0" applyFill="1" applyBorder="1" applyAlignment="1" applyProtection="1">
      <alignment horizontal="center"/>
      <protection hidden="1"/>
    </xf>
    <xf numFmtId="0" fontId="0" fillId="24" borderId="22" xfId="0" applyFill="1" applyBorder="1" applyAlignment="1" applyProtection="1">
      <alignment horizontal="center"/>
      <protection hidden="1"/>
    </xf>
    <xf numFmtId="0" fontId="0" fillId="32" borderId="37" xfId="0" applyFill="1" applyBorder="1" applyAlignment="1" applyProtection="1">
      <alignment horizontal="center" wrapText="1"/>
      <protection hidden="1"/>
    </xf>
    <xf numFmtId="0" fontId="0" fillId="32" borderId="38" xfId="0" applyFill="1" applyBorder="1" applyAlignment="1" applyProtection="1">
      <alignment horizontal="center" wrapText="1"/>
      <protection hidden="1"/>
    </xf>
    <xf numFmtId="0" fontId="0" fillId="32" borderId="22" xfId="0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 horizontal="left"/>
      <protection hidden="1"/>
    </xf>
    <xf numFmtId="0" fontId="3" fillId="31" borderId="35" xfId="0" applyFont="1" applyFill="1" applyBorder="1" applyAlignment="1" applyProtection="1">
      <alignment horizontal="center" vertical="center" wrapText="1"/>
      <protection hidden="1"/>
    </xf>
    <xf numFmtId="0" fontId="3" fillId="31" borderId="36" xfId="0" applyFont="1" applyFill="1" applyBorder="1" applyAlignment="1" applyProtection="1">
      <alignment horizontal="center" vertical="center" wrapText="1"/>
      <protection hidden="1"/>
    </xf>
    <xf numFmtId="0" fontId="3" fillId="31" borderId="39" xfId="0" applyFont="1" applyFill="1" applyBorder="1" applyAlignment="1" applyProtection="1">
      <alignment horizontal="center" vertical="center" wrapText="1"/>
      <protection hidden="1"/>
    </xf>
    <xf numFmtId="172" fontId="9" fillId="0" borderId="40" xfId="0" applyNumberFormat="1" applyFont="1" applyFill="1" applyBorder="1" applyAlignment="1" applyProtection="1">
      <alignment horizontal="right"/>
      <protection hidden="1"/>
    </xf>
    <xf numFmtId="172" fontId="9" fillId="0" borderId="31" xfId="0" applyNumberFormat="1" applyFont="1" applyFill="1" applyBorder="1" applyAlignment="1" applyProtection="1">
      <alignment horizontal="right"/>
      <protection hidden="1"/>
    </xf>
    <xf numFmtId="172" fontId="9" fillId="0" borderId="33" xfId="0" applyNumberFormat="1" applyFont="1" applyFill="1" applyBorder="1" applyAlignment="1" applyProtection="1">
      <alignment horizontal="right"/>
      <protection hidden="1"/>
    </xf>
    <xf numFmtId="0" fontId="16" fillId="34" borderId="41" xfId="0" applyFont="1" applyFill="1" applyBorder="1" applyAlignment="1" applyProtection="1">
      <alignment horizontal="right" wrapText="1"/>
      <protection hidden="1"/>
    </xf>
    <xf numFmtId="0" fontId="16" fillId="34" borderId="42" xfId="0" applyFont="1" applyFill="1" applyBorder="1" applyAlignment="1" applyProtection="1">
      <alignment horizontal="right" wrapText="1"/>
      <protection hidden="1"/>
    </xf>
    <xf numFmtId="0" fontId="16" fillId="34" borderId="43" xfId="0" applyFont="1" applyFill="1" applyBorder="1" applyAlignment="1" applyProtection="1">
      <alignment horizontal="right" wrapText="1"/>
      <protection hidden="1"/>
    </xf>
    <xf numFmtId="0" fontId="2" fillId="31" borderId="37" xfId="0" applyFont="1" applyFill="1" applyBorder="1" applyAlignment="1" applyProtection="1">
      <alignment/>
      <protection hidden="1"/>
    </xf>
    <xf numFmtId="0" fontId="2" fillId="31" borderId="38" xfId="0" applyFont="1" applyFill="1" applyBorder="1" applyAlignment="1" applyProtection="1">
      <alignment/>
      <protection hidden="1"/>
    </xf>
    <xf numFmtId="0" fontId="2" fillId="31" borderId="22" xfId="0" applyFont="1" applyFill="1" applyBorder="1" applyAlignment="1" applyProtection="1">
      <alignment/>
      <protection hidden="1"/>
    </xf>
    <xf numFmtId="0" fontId="3" fillId="31" borderId="44" xfId="0" applyFont="1" applyFill="1" applyBorder="1" applyAlignment="1" applyProtection="1">
      <alignment horizontal="center" vertical="center" wrapText="1"/>
      <protection hidden="1"/>
    </xf>
    <xf numFmtId="0" fontId="3" fillId="31" borderId="26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319"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43"/>
  <sheetViews>
    <sheetView showGridLines="0" rightToLeft="1" tabSelected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49" sqref="D49"/>
    </sheetView>
  </sheetViews>
  <sheetFormatPr defaultColWidth="9.140625" defaultRowHeight="12.75"/>
  <cols>
    <col min="1" max="1" width="7.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10" width="12.421875" style="2" customWidth="1"/>
    <col min="11" max="11" width="10.8515625" style="2" customWidth="1"/>
    <col min="12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DATE(D57,1,1)</f>
        <v>43831</v>
      </c>
      <c r="C2" s="64" t="s">
        <v>38</v>
      </c>
      <c r="D2" s="63"/>
      <c r="E2" s="1"/>
      <c r="F2" s="113" t="s">
        <v>29</v>
      </c>
      <c r="G2" s="113"/>
      <c r="H2" s="100"/>
      <c r="I2" s="100"/>
      <c r="K2" s="113" t="s">
        <v>53</v>
      </c>
      <c r="L2" s="113"/>
      <c r="M2" s="113"/>
      <c r="N2" s="100"/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43831</v>
      </c>
      <c r="C6" s="45" t="str">
        <f aca="true" t="shared" si="0" ref="C6:C36">TEXT(B6,"ddd")</f>
        <v>Wed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43832</v>
      </c>
      <c r="C7" s="45" t="str">
        <f t="shared" si="0"/>
        <v>Thu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43833</v>
      </c>
      <c r="C8" s="45" t="str">
        <f t="shared" si="0"/>
        <v>Fri</v>
      </c>
      <c r="D8" s="90">
        <f t="shared" si="3"/>
        <v>0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43834</v>
      </c>
      <c r="C9" s="45" t="str">
        <f t="shared" si="0"/>
        <v>Sat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43835</v>
      </c>
      <c r="C10" s="45" t="str">
        <f t="shared" si="0"/>
        <v>Sun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43836</v>
      </c>
      <c r="C11" s="45" t="str">
        <f t="shared" si="0"/>
        <v>Mon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43837</v>
      </c>
      <c r="C12" s="45" t="str">
        <f t="shared" si="0"/>
        <v>Tue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43838</v>
      </c>
      <c r="C13" s="45" t="str">
        <f t="shared" si="0"/>
        <v>Wed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43839</v>
      </c>
      <c r="C14" s="45" t="str">
        <f t="shared" si="0"/>
        <v>Thu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43840</v>
      </c>
      <c r="C15" s="45" t="str">
        <f t="shared" si="0"/>
        <v>Fri</v>
      </c>
      <c r="D15" s="90">
        <f t="shared" si="3"/>
        <v>0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43841</v>
      </c>
      <c r="C16" s="45" t="str">
        <f t="shared" si="0"/>
        <v>Sat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43842</v>
      </c>
      <c r="C17" s="45" t="str">
        <f t="shared" si="0"/>
        <v>Sun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43843</v>
      </c>
      <c r="C18" s="45" t="str">
        <f t="shared" si="0"/>
        <v>Mon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43844</v>
      </c>
      <c r="C19" s="45" t="str">
        <f t="shared" si="0"/>
        <v>Tue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43845</v>
      </c>
      <c r="C20" s="45" t="str">
        <f t="shared" si="0"/>
        <v>Wed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43846</v>
      </c>
      <c r="C21" s="45" t="str">
        <f t="shared" si="0"/>
        <v>Thu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43847</v>
      </c>
      <c r="C22" s="45" t="str">
        <f t="shared" si="0"/>
        <v>Fri</v>
      </c>
      <c r="D22" s="90">
        <f t="shared" si="3"/>
        <v>0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43848</v>
      </c>
      <c r="C23" s="45" t="str">
        <f t="shared" si="0"/>
        <v>Sat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43849</v>
      </c>
      <c r="C24" s="45" t="str">
        <f t="shared" si="0"/>
        <v>Sun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43850</v>
      </c>
      <c r="C25" s="45" t="str">
        <f t="shared" si="0"/>
        <v>Mon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43851</v>
      </c>
      <c r="C26" s="45" t="str">
        <f t="shared" si="0"/>
        <v>Tue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43852</v>
      </c>
      <c r="C27" s="45" t="str">
        <f t="shared" si="0"/>
        <v>Wed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43853</v>
      </c>
      <c r="C28" s="45" t="str">
        <f t="shared" si="0"/>
        <v>Thu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43854</v>
      </c>
      <c r="C29" s="45" t="str">
        <f t="shared" si="0"/>
        <v>Fri</v>
      </c>
      <c r="D29" s="90">
        <f t="shared" si="3"/>
        <v>0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43855</v>
      </c>
      <c r="C30" s="45" t="str">
        <f t="shared" si="0"/>
        <v>Sat</v>
      </c>
      <c r="D30" s="90">
        <f t="shared" si="3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43856</v>
      </c>
      <c r="C31" s="45" t="str">
        <f t="shared" si="0"/>
        <v>Sun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43857</v>
      </c>
      <c r="C32" s="45" t="str">
        <f t="shared" si="0"/>
        <v>Mon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43858</v>
      </c>
      <c r="C33" s="45" t="str">
        <f t="shared" si="0"/>
        <v>Tue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43859</v>
      </c>
      <c r="C34" s="45" t="str">
        <f t="shared" si="0"/>
        <v>Wed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43860</v>
      </c>
      <c r="C35" s="45" t="str">
        <f t="shared" si="0"/>
        <v>Thu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43861</v>
      </c>
      <c r="C36" s="45" t="str">
        <f t="shared" si="0"/>
        <v>Fri</v>
      </c>
      <c r="D36" s="90">
        <f t="shared" si="3"/>
        <v>0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7.699999999999997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92">
        <f t="shared" si="8"/>
        <v>0</v>
      </c>
      <c r="J37" s="92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2" s="26" customFormat="1" ht="18.75" thickBot="1">
      <c r="A38" s="117" t="s">
        <v>50</v>
      </c>
      <c r="B38" s="118"/>
      <c r="C38" s="118"/>
      <c r="D38" s="118"/>
      <c r="E38" s="118"/>
      <c r="F38" s="119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</row>
    <row r="39" spans="1:22" s="86" customFormat="1" ht="18.75" thickBot="1">
      <c r="A39" s="82" t="s">
        <v>52</v>
      </c>
      <c r="C39" s="82"/>
      <c r="D39" s="82"/>
      <c r="E39" s="82"/>
      <c r="F39" s="87">
        <f>(MAX(D37,T37))</f>
        <v>7.699999999999997</v>
      </c>
      <c r="G39" s="83"/>
      <c r="H39" s="84"/>
      <c r="I39" s="84"/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7:24" s="27" customFormat="1" ht="29.25" customHeight="1" thickBot="1">
      <c r="G40" s="120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21"/>
      <c r="I40" s="121"/>
      <c r="J40" s="122"/>
      <c r="N40" s="88"/>
      <c r="O40" s="89"/>
      <c r="S40" s="123" t="s">
        <v>34</v>
      </c>
      <c r="T40" s="124"/>
      <c r="U40" s="125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1" t="s">
        <v>43</v>
      </c>
      <c r="G43" s="112"/>
      <c r="H43" s="112"/>
      <c r="I43" s="100"/>
      <c r="J43" s="100"/>
      <c r="K43" s="100"/>
      <c r="L43" s="71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1" t="s">
        <v>42</v>
      </c>
      <c r="G44" s="112"/>
      <c r="H44" s="112"/>
      <c r="I44" s="100"/>
      <c r="J44" s="100"/>
      <c r="K44" s="100"/>
      <c r="L44" s="71"/>
      <c r="M44" s="32"/>
      <c r="W44" s="80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71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54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2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5" customFormat="1" ht="12.75">
      <c r="A56" s="33"/>
      <c r="B56" s="93"/>
      <c r="C56" s="94"/>
      <c r="D56" s="94"/>
    </row>
    <row r="57" spans="1:4" s="35" customFormat="1" ht="12.75">
      <c r="A57" s="34" t="s">
        <v>45</v>
      </c>
      <c r="B57" s="93" t="s">
        <v>45</v>
      </c>
      <c r="C57" s="94"/>
      <c r="D57" s="94">
        <v>2020</v>
      </c>
    </row>
    <row r="58" spans="1:4" s="35" customFormat="1" ht="12.75">
      <c r="A58" s="34"/>
      <c r="B58" s="93"/>
      <c r="C58" s="94"/>
      <c r="D58" s="94"/>
    </row>
    <row r="59" spans="1:4" s="35" customFormat="1" ht="12.75">
      <c r="A59" s="34"/>
      <c r="B59" s="93" t="s">
        <v>39</v>
      </c>
      <c r="C59" s="94"/>
      <c r="D59" s="94"/>
    </row>
    <row r="60" spans="1:15" s="35" customFormat="1" ht="12.75">
      <c r="A60" s="34"/>
      <c r="B60" s="93"/>
      <c r="C60" s="94"/>
      <c r="D60" s="94"/>
      <c r="K60" s="93"/>
      <c r="L60" s="93"/>
      <c r="M60" s="93"/>
      <c r="N60" s="93"/>
      <c r="O60" s="93"/>
    </row>
    <row r="61" spans="1:4" s="93" customFormat="1" ht="12.75">
      <c r="A61" s="34"/>
      <c r="C61" s="95"/>
      <c r="D61" s="95"/>
    </row>
    <row r="62" spans="1:4" s="93" customFormat="1" ht="12.75">
      <c r="A62" s="97"/>
      <c r="C62" s="98"/>
      <c r="D62" s="95"/>
    </row>
    <row r="63" spans="1:4" s="93" customFormat="1" ht="12.75">
      <c r="A63" s="97"/>
      <c r="B63" s="33" t="s">
        <v>3</v>
      </c>
      <c r="C63" s="98"/>
      <c r="D63" s="95"/>
    </row>
    <row r="64" spans="1:4" s="93" customFormat="1" ht="12.75">
      <c r="A64" s="97"/>
      <c r="B64" s="33" t="s">
        <v>4</v>
      </c>
      <c r="C64" s="98"/>
      <c r="D64" s="95"/>
    </row>
    <row r="65" spans="1:4" s="93" customFormat="1" ht="12.75">
      <c r="A65" s="97"/>
      <c r="B65" s="33" t="s">
        <v>5</v>
      </c>
      <c r="C65" s="98"/>
      <c r="D65" s="95"/>
    </row>
    <row r="66" spans="1:4" s="93" customFormat="1" ht="12.75">
      <c r="A66" s="97"/>
      <c r="B66" s="33" t="s">
        <v>6</v>
      </c>
      <c r="C66" s="98"/>
      <c r="D66" s="95"/>
    </row>
    <row r="67" spans="1:4" s="93" customFormat="1" ht="12.75">
      <c r="A67" s="97"/>
      <c r="B67" s="33" t="s">
        <v>7</v>
      </c>
      <c r="C67" s="98"/>
      <c r="D67" s="95"/>
    </row>
    <row r="68" spans="1:4" s="93" customFormat="1" ht="12.75">
      <c r="A68" s="97"/>
      <c r="B68" s="33" t="s">
        <v>8</v>
      </c>
      <c r="C68" s="98"/>
      <c r="D68" s="95"/>
    </row>
    <row r="69" spans="1:4" s="93" customFormat="1" ht="12.75">
      <c r="A69" s="97"/>
      <c r="B69" s="33" t="s">
        <v>9</v>
      </c>
      <c r="C69" s="98"/>
      <c r="D69" s="95"/>
    </row>
    <row r="70" spans="1:4" s="93" customFormat="1" ht="12.75">
      <c r="A70" s="97"/>
      <c r="B70" s="33" t="s">
        <v>22</v>
      </c>
      <c r="C70" s="98"/>
      <c r="D70" s="95"/>
    </row>
    <row r="71" spans="1:4" s="93" customFormat="1" ht="12.75">
      <c r="A71" s="97"/>
      <c r="B71" s="33" t="s">
        <v>48</v>
      </c>
      <c r="C71" s="95"/>
      <c r="D71" s="95"/>
    </row>
    <row r="72" spans="1:4" s="93" customFormat="1" ht="12.75">
      <c r="A72" s="97"/>
      <c r="B72" s="34"/>
      <c r="C72" s="95"/>
      <c r="D72" s="95"/>
    </row>
    <row r="73" spans="1:4" s="93" customFormat="1" ht="12.75">
      <c r="A73" s="97"/>
      <c r="B73" s="34" t="s">
        <v>27</v>
      </c>
      <c r="C73" s="95"/>
      <c r="D73" s="95"/>
    </row>
    <row r="74" spans="1:4" s="93" customFormat="1" ht="12.75">
      <c r="A74" s="97"/>
      <c r="B74" s="34"/>
      <c r="C74" s="95"/>
      <c r="D74" s="95"/>
    </row>
    <row r="75" spans="1:4" s="93" customFormat="1" ht="12.75">
      <c r="A75" s="97"/>
      <c r="B75" s="34">
        <v>39448</v>
      </c>
      <c r="C75" s="95"/>
      <c r="D75" s="95"/>
    </row>
    <row r="76" spans="1:4" s="93" customFormat="1" ht="12.75">
      <c r="A76" s="97"/>
      <c r="B76" s="34">
        <v>39479</v>
      </c>
      <c r="C76" s="95"/>
      <c r="D76" s="95"/>
    </row>
    <row r="77" spans="1:4" s="93" customFormat="1" ht="12.75">
      <c r="A77" s="97"/>
      <c r="B77" s="34">
        <v>39508</v>
      </c>
      <c r="C77" s="95"/>
      <c r="D77" s="95"/>
    </row>
    <row r="78" spans="1:4" s="93" customFormat="1" ht="12.75">
      <c r="A78" s="97"/>
      <c r="B78" s="34">
        <v>39539</v>
      </c>
      <c r="C78" s="95"/>
      <c r="D78" s="95"/>
    </row>
    <row r="79" spans="1:4" s="93" customFormat="1" ht="12.75">
      <c r="A79" s="97"/>
      <c r="B79" s="34">
        <v>39569</v>
      </c>
      <c r="C79" s="95"/>
      <c r="D79" s="95"/>
    </row>
    <row r="80" spans="1:4" s="93" customFormat="1" ht="12.75">
      <c r="A80" s="97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2:4" s="93" customFormat="1" ht="12.75"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15" s="93" customFormat="1" ht="12.75">
      <c r="B132" s="34">
        <v>41183</v>
      </c>
      <c r="C132" s="95"/>
      <c r="D132" s="95"/>
      <c r="K132" s="35"/>
      <c r="L132" s="35"/>
      <c r="M132" s="35"/>
      <c r="N132" s="35"/>
      <c r="O132" s="35"/>
    </row>
    <row r="133" spans="2:4" s="35" customFormat="1" ht="12.75">
      <c r="B133" s="34">
        <v>41214</v>
      </c>
      <c r="C133" s="94"/>
      <c r="D133" s="94"/>
    </row>
    <row r="134" spans="2:4" s="35" customFormat="1" ht="12.75">
      <c r="B134" s="96">
        <v>41244</v>
      </c>
      <c r="C134" s="94"/>
      <c r="D134" s="94"/>
    </row>
    <row r="135" ht="12.75">
      <c r="B135" s="35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</sheetData>
  <sheetProtection/>
  <mergeCells count="26">
    <mergeCell ref="H2:I2"/>
    <mergeCell ref="A38:F38"/>
    <mergeCell ref="G40:J40"/>
    <mergeCell ref="S40:U40"/>
    <mergeCell ref="E4:G4"/>
    <mergeCell ref="H4:N4"/>
    <mergeCell ref="K2:M2"/>
    <mergeCell ref="I45:K45"/>
    <mergeCell ref="S2:T2"/>
    <mergeCell ref="F43:H43"/>
    <mergeCell ref="I43:K43"/>
    <mergeCell ref="Q2:R2"/>
    <mergeCell ref="O4:R4"/>
    <mergeCell ref="N2:O2"/>
    <mergeCell ref="F44:H44"/>
    <mergeCell ref="I44:K44"/>
    <mergeCell ref="F2:G2"/>
    <mergeCell ref="C43:E43"/>
    <mergeCell ref="A4:D4"/>
    <mergeCell ref="C44:E44"/>
    <mergeCell ref="A51:C51"/>
    <mergeCell ref="A48:C48"/>
    <mergeCell ref="A49:C49"/>
    <mergeCell ref="E49:H49"/>
    <mergeCell ref="A50:C50"/>
    <mergeCell ref="C45:E45"/>
  </mergeCells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40" dxfId="0" stopIfTrue="1">
      <formula>AND($H$2="רן",$N$2="יחזקאל")</formula>
    </cfRule>
  </conditionalFormatting>
  <conditionalFormatting sqref="D50:D51">
    <cfRule type="expression" priority="68" dxfId="1" stopIfTrue="1">
      <formula>OR($C50=$B$68,$C50=$B$69,$C50=$B$70)</formula>
    </cfRule>
    <cfRule type="expression" priority="69" dxfId="0" stopIfTrue="1">
      <formula>OR($W50=$B$59)</formula>
    </cfRule>
  </conditionalFormatting>
  <conditionalFormatting sqref="W6:W36">
    <cfRule type="cellIs" priority="141" dxfId="23" operator="equal" stopIfTrue="1">
      <formula>$B$59</formula>
    </cfRule>
  </conditionalFormatting>
  <conditionalFormatting sqref="T6:V36 A6:C36 G6:R36">
    <cfRule type="expression" priority="146" dxfId="1" stopIfTrue="1">
      <formula>WEEKDAY($B6)&gt;=6</formula>
    </cfRule>
  </conditionalFormatting>
  <conditionalFormatting sqref="D6:D36">
    <cfRule type="expression" priority="147" dxfId="1" stopIfTrue="1">
      <formula>WEEKDAY($B6)&gt;=6</formula>
    </cfRule>
    <cfRule type="expression" priority="148" dxfId="20" stopIfTrue="1">
      <formula>OR($A6=$B$70,$A6=$B$71)</formula>
    </cfRule>
  </conditionalFormatting>
  <conditionalFormatting sqref="E6:E36">
    <cfRule type="expression" priority="149" dxfId="10" stopIfTrue="1">
      <formula>AND(SUM(H6:N6)&lt;G6,AND($C6&lt;&gt;$B$68,$C6&lt;&gt;$B$69,$C6&lt;&gt;$B$70))</formula>
    </cfRule>
    <cfRule type="expression" priority="150" dxfId="0" stopIfTrue="1">
      <formula>SUM(H6:N6)&gt;G6+0.0001</formula>
    </cfRule>
    <cfRule type="expression" priority="151" dxfId="1" stopIfTrue="1">
      <formula>WEEKDAY($B6)&gt;=6</formula>
    </cfRule>
  </conditionalFormatting>
  <conditionalFormatting sqref="F6:F36">
    <cfRule type="expression" priority="152" dxfId="10" stopIfTrue="1">
      <formula>AND(SUM(H6:N6)&lt;G6,AND($C6&lt;&gt;$B$68,$C6&lt;&gt;$B$69,$C6&lt;&gt;$B$70))</formula>
    </cfRule>
    <cfRule type="expression" priority="153" dxfId="0" stopIfTrue="1">
      <formula>SUM(H6:N6)&gt;G6+0.0001</formula>
    </cfRule>
    <cfRule type="expression" priority="154" dxfId="1" stopIfTrue="1">
      <formula>WEEKDAY($B6)&gt;=6</formula>
    </cfRule>
  </conditionalFormatting>
  <conditionalFormatting sqref="S6:S36">
    <cfRule type="expression" priority="155" dxfId="4" stopIfTrue="1">
      <formula>SUM(H6:N6)&lt;G6</formula>
    </cfRule>
    <cfRule type="expression" priority="156" dxfId="0" stopIfTrue="1">
      <formula>SUM(H6:N6)&gt;G6+0.00001</formula>
    </cfRule>
    <cfRule type="expression" priority="157" dxfId="1" stopIfTrue="1">
      <formula>WEEKDAY($B6)&gt;=6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3"/>
  <headerFooter alignWithMargins="0">
    <oddHeader>&amp;L&amp;A&amp;C&amp;F&amp;R&amp;T
&amp;D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4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8" sqref="D58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DATE(D58,10,1)</f>
        <v>44105</v>
      </c>
      <c r="C2" s="64" t="s">
        <v>38</v>
      </c>
      <c r="D2" s="63"/>
      <c r="E2" s="1"/>
      <c r="F2" s="113" t="s">
        <v>29</v>
      </c>
      <c r="G2" s="113"/>
      <c r="H2" s="100">
        <f>IF('9.20'!H2:I2&lt;&gt;"",'9.20'!H2:I2,"")</f>
      </c>
      <c r="I2" s="100"/>
      <c r="J2" s="71"/>
      <c r="L2" s="113" t="s">
        <v>53</v>
      </c>
      <c r="M2" s="113"/>
      <c r="N2" s="100">
        <f>IF('9.20'!N2:O2&lt;&gt;"",'9.20'!N2:O2,"")</f>
      </c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44105</v>
      </c>
      <c r="C6" s="45" t="str">
        <f aca="true" t="shared" si="0" ref="C6:C36">TEXT(B6,"ddd")</f>
        <v>Thu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44106</v>
      </c>
      <c r="C7" s="45" t="str">
        <f t="shared" si="0"/>
        <v>Fri</v>
      </c>
      <c r="D7" s="90">
        <f aca="true" t="shared" si="3" ref="D7:D36">IF(WEEKDAY(B7)=6,0,(IF(WEEKDAY(B7)=7,0,(IF(A7=$B$70,$D$51,(IF(A7=$B$71,0,(IF(OR(WEEKDAY(B7)=1,WEEKDAY(B7)=2,WEEKDAY(B7)=3,WEEKDAY(B7)=4,WEEKDAY(B7)=5),$D$50)))))))))</f>
        <v>0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44107</v>
      </c>
      <c r="C8" s="45" t="str">
        <f t="shared" si="0"/>
        <v>Sat</v>
      </c>
      <c r="D8" s="90">
        <f t="shared" si="3"/>
        <v>0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44108</v>
      </c>
      <c r="C9" s="45" t="str">
        <f t="shared" si="0"/>
        <v>Sun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44109</v>
      </c>
      <c r="C10" s="45" t="str">
        <f t="shared" si="0"/>
        <v>Mon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44110</v>
      </c>
      <c r="C11" s="45" t="str">
        <f t="shared" si="0"/>
        <v>Tue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44111</v>
      </c>
      <c r="C12" s="45" t="str">
        <f t="shared" si="0"/>
        <v>Wed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44112</v>
      </c>
      <c r="C13" s="45" t="str">
        <f t="shared" si="0"/>
        <v>Thu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44113</v>
      </c>
      <c r="C14" s="45" t="str">
        <f t="shared" si="0"/>
        <v>Fri</v>
      </c>
      <c r="D14" s="90">
        <f t="shared" si="3"/>
        <v>0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44114</v>
      </c>
      <c r="C15" s="45" t="str">
        <f t="shared" si="0"/>
        <v>Sat</v>
      </c>
      <c r="D15" s="90">
        <f t="shared" si="3"/>
        <v>0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44115</v>
      </c>
      <c r="C16" s="45" t="str">
        <f t="shared" si="0"/>
        <v>Sun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44116</v>
      </c>
      <c r="C17" s="45" t="str">
        <f t="shared" si="0"/>
        <v>Mon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44117</v>
      </c>
      <c r="C18" s="45" t="str">
        <f t="shared" si="0"/>
        <v>Tue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44118</v>
      </c>
      <c r="C19" s="45" t="str">
        <f t="shared" si="0"/>
        <v>Wed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44119</v>
      </c>
      <c r="C20" s="45" t="str">
        <f t="shared" si="0"/>
        <v>Thu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44120</v>
      </c>
      <c r="C21" s="45" t="str">
        <f t="shared" si="0"/>
        <v>Fri</v>
      </c>
      <c r="D21" s="90">
        <f t="shared" si="3"/>
        <v>0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44121</v>
      </c>
      <c r="C22" s="45" t="str">
        <f t="shared" si="0"/>
        <v>Sat</v>
      </c>
      <c r="D22" s="90">
        <f t="shared" si="3"/>
        <v>0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44122</v>
      </c>
      <c r="C23" s="45" t="str">
        <f t="shared" si="0"/>
        <v>Sun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44123</v>
      </c>
      <c r="C24" s="45" t="str">
        <f t="shared" si="0"/>
        <v>Mon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44124</v>
      </c>
      <c r="C25" s="45" t="str">
        <f t="shared" si="0"/>
        <v>Tue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44125</v>
      </c>
      <c r="C26" s="45" t="str">
        <f t="shared" si="0"/>
        <v>Wed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44126</v>
      </c>
      <c r="C27" s="45" t="str">
        <f t="shared" si="0"/>
        <v>Thu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44127</v>
      </c>
      <c r="C28" s="45" t="str">
        <f t="shared" si="0"/>
        <v>Fri</v>
      </c>
      <c r="D28" s="90">
        <f t="shared" si="3"/>
        <v>0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44128</v>
      </c>
      <c r="C29" s="45" t="str">
        <f t="shared" si="0"/>
        <v>Sat</v>
      </c>
      <c r="D29" s="90">
        <f t="shared" si="3"/>
        <v>0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44129</v>
      </c>
      <c r="C30" s="45" t="str">
        <f t="shared" si="0"/>
        <v>Sun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44130</v>
      </c>
      <c r="C31" s="45" t="str">
        <f t="shared" si="0"/>
        <v>Mon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44131</v>
      </c>
      <c r="C32" s="45" t="str">
        <f t="shared" si="0"/>
        <v>Tue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44132</v>
      </c>
      <c r="C33" s="45" t="str">
        <f t="shared" si="0"/>
        <v>Wed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44133</v>
      </c>
      <c r="C34" s="45" t="str">
        <f t="shared" si="0"/>
        <v>Thu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44134</v>
      </c>
      <c r="C35" s="45" t="str">
        <f t="shared" si="0"/>
        <v>Fri</v>
      </c>
      <c r="D35" s="90">
        <f t="shared" si="3"/>
        <v>0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44135</v>
      </c>
      <c r="C36" s="45" t="str">
        <f t="shared" si="0"/>
        <v>Sat</v>
      </c>
      <c r="D36" s="90">
        <f t="shared" si="3"/>
        <v>0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7.349999999999997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17" t="s">
        <v>50</v>
      </c>
      <c r="B38" s="118"/>
      <c r="C38" s="118"/>
      <c r="D38" s="118"/>
      <c r="E38" s="118"/>
      <c r="F38" s="119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7.349999999999997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20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21"/>
      <c r="I40" s="121"/>
      <c r="J40" s="122"/>
      <c r="K40" s="84"/>
      <c r="L40" s="85"/>
      <c r="S40" s="123" t="s">
        <v>34</v>
      </c>
      <c r="T40" s="124"/>
      <c r="U40" s="125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1" t="s">
        <v>43</v>
      </c>
      <c r="G43" s="112"/>
      <c r="H43" s="112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1" t="s">
        <v>42</v>
      </c>
      <c r="G44" s="112"/>
      <c r="H44" s="112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57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2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2020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E4:G4"/>
    <mergeCell ref="H4:N4"/>
    <mergeCell ref="C43:E43"/>
    <mergeCell ref="F43:H43"/>
    <mergeCell ref="A38:F38"/>
    <mergeCell ref="G40:J40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6">
    <cfRule type="cellIs" priority="71" dxfId="23" operator="equal" stopIfTrue="1">
      <formula>$B$60</formula>
    </cfRule>
  </conditionalFormatting>
  <conditionalFormatting sqref="T6:V36 G6:R36 A6:C36">
    <cfRule type="expression" priority="76" dxfId="1" stopIfTrue="1">
      <formula>WEEKDAY($B6)&gt;=6</formula>
    </cfRule>
  </conditionalFormatting>
  <conditionalFormatting sqref="D6:D36">
    <cfRule type="expression" priority="77" dxfId="1" stopIfTrue="1">
      <formula>WEEKDAY($B6)&gt;=6</formula>
    </cfRule>
    <cfRule type="expression" priority="78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PageLayoutView="0" workbookViewId="0" topLeftCell="A1">
      <pane xSplit="7" ySplit="5" topLeftCell="H48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9" sqref="D59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DATE(D58,11,1)</f>
        <v>44136</v>
      </c>
      <c r="C2" s="64" t="s">
        <v>38</v>
      </c>
      <c r="D2" s="63"/>
      <c r="E2" s="1"/>
      <c r="F2" s="113" t="s">
        <v>29</v>
      </c>
      <c r="G2" s="113"/>
      <c r="H2" s="100">
        <f>IF('10.20'!H2:I2&lt;&gt;"",'10.20'!H2:I2,"")</f>
      </c>
      <c r="I2" s="100"/>
      <c r="J2" s="71"/>
      <c r="L2" s="113" t="s">
        <v>53</v>
      </c>
      <c r="M2" s="113"/>
      <c r="N2" s="100">
        <f>IF('10.20'!N2:O2&lt;&gt;"",'10.20'!N2:O2,"")</f>
      </c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44136</v>
      </c>
      <c r="C6" s="45" t="str">
        <f aca="true" t="shared" si="0" ref="C6:C35">TEXT(B6,"ddd")</f>
        <v>Sun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44137</v>
      </c>
      <c r="C7" s="45" t="str">
        <f t="shared" si="0"/>
        <v>Mon</v>
      </c>
      <c r="D7" s="90">
        <f aca="true" t="shared" si="3" ref="D7:D35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44138</v>
      </c>
      <c r="C8" s="45" t="str">
        <f t="shared" si="0"/>
        <v>Tue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44139</v>
      </c>
      <c r="C9" s="45" t="str">
        <f t="shared" si="0"/>
        <v>Wed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44140</v>
      </c>
      <c r="C10" s="45" t="str">
        <f t="shared" si="0"/>
        <v>Thu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44141</v>
      </c>
      <c r="C11" s="45" t="str">
        <f t="shared" si="0"/>
        <v>Fri</v>
      </c>
      <c r="D11" s="90">
        <f t="shared" si="3"/>
        <v>0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44142</v>
      </c>
      <c r="C12" s="45" t="str">
        <f t="shared" si="0"/>
        <v>Sat</v>
      </c>
      <c r="D12" s="90">
        <f t="shared" si="3"/>
        <v>0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44143</v>
      </c>
      <c r="C13" s="45" t="str">
        <f t="shared" si="0"/>
        <v>Sun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44144</v>
      </c>
      <c r="C14" s="45" t="str">
        <f t="shared" si="0"/>
        <v>Mon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44145</v>
      </c>
      <c r="C15" s="45" t="str">
        <f t="shared" si="0"/>
        <v>Tue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44146</v>
      </c>
      <c r="C16" s="45" t="str">
        <f t="shared" si="0"/>
        <v>Wed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44147</v>
      </c>
      <c r="C17" s="45" t="str">
        <f t="shared" si="0"/>
        <v>Thu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44148</v>
      </c>
      <c r="C18" s="45" t="str">
        <f t="shared" si="0"/>
        <v>Fri</v>
      </c>
      <c r="D18" s="90">
        <f t="shared" si="3"/>
        <v>0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44149</v>
      </c>
      <c r="C19" s="45" t="str">
        <f t="shared" si="0"/>
        <v>Sat</v>
      </c>
      <c r="D19" s="90">
        <f t="shared" si="3"/>
        <v>0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44150</v>
      </c>
      <c r="C20" s="45" t="str">
        <f t="shared" si="0"/>
        <v>Sun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44151</v>
      </c>
      <c r="C21" s="45" t="str">
        <f t="shared" si="0"/>
        <v>Mon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44152</v>
      </c>
      <c r="C22" s="45" t="str">
        <f t="shared" si="0"/>
        <v>Tue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44153</v>
      </c>
      <c r="C23" s="45" t="str">
        <f t="shared" si="0"/>
        <v>Wed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44154</v>
      </c>
      <c r="C24" s="45" t="str">
        <f t="shared" si="0"/>
        <v>Thu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44155</v>
      </c>
      <c r="C25" s="45" t="str">
        <f t="shared" si="0"/>
        <v>Fri</v>
      </c>
      <c r="D25" s="90">
        <f t="shared" si="3"/>
        <v>0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44156</v>
      </c>
      <c r="C26" s="45" t="str">
        <f t="shared" si="0"/>
        <v>Sat</v>
      </c>
      <c r="D26" s="90">
        <f t="shared" si="3"/>
        <v>0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44157</v>
      </c>
      <c r="C27" s="45" t="str">
        <f t="shared" si="0"/>
        <v>Sun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44158</v>
      </c>
      <c r="C28" s="45" t="str">
        <f t="shared" si="0"/>
        <v>Mon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44159</v>
      </c>
      <c r="C29" s="45" t="str">
        <f t="shared" si="0"/>
        <v>Tue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44160</v>
      </c>
      <c r="C30" s="45" t="str">
        <f t="shared" si="0"/>
        <v>Wed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44161</v>
      </c>
      <c r="C31" s="45" t="str">
        <f t="shared" si="0"/>
        <v>Thu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44162</v>
      </c>
      <c r="C32" s="45" t="str">
        <f t="shared" si="0"/>
        <v>Fri</v>
      </c>
      <c r="D32" s="90">
        <f t="shared" si="3"/>
        <v>0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44163</v>
      </c>
      <c r="C33" s="45" t="str">
        <f t="shared" si="0"/>
        <v>Sat</v>
      </c>
      <c r="D33" s="90">
        <f t="shared" si="3"/>
        <v>0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44164</v>
      </c>
      <c r="C34" s="45" t="str">
        <f t="shared" si="0"/>
        <v>Sun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44165</v>
      </c>
      <c r="C35" s="45" t="str">
        <f t="shared" si="0"/>
        <v>Mon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7.699999999999997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0</v>
      </c>
      <c r="N36" s="21">
        <f t="shared" si="8"/>
        <v>0</v>
      </c>
      <c r="O36" s="24">
        <f t="shared" si="8"/>
        <v>0</v>
      </c>
      <c r="P36" s="23">
        <f t="shared" si="8"/>
        <v>0</v>
      </c>
      <c r="Q36" s="23">
        <f t="shared" si="8"/>
        <v>0</v>
      </c>
      <c r="R36" s="2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17" t="s">
        <v>50</v>
      </c>
      <c r="B37" s="118"/>
      <c r="C37" s="118"/>
      <c r="D37" s="118"/>
      <c r="E37" s="118"/>
      <c r="F37" s="119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7.699999999999997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20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21"/>
      <c r="I39" s="121"/>
      <c r="J39" s="122"/>
      <c r="K39" s="84"/>
      <c r="L39" s="85"/>
      <c r="S39" s="123" t="s">
        <v>34</v>
      </c>
      <c r="T39" s="124"/>
      <c r="U39" s="125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1" t="s">
        <v>43</v>
      </c>
      <c r="G42" s="112"/>
      <c r="H42" s="112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1" t="s">
        <v>42</v>
      </c>
      <c r="G43" s="112"/>
      <c r="H43" s="112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4" s="3" customFormat="1" ht="12.75">
      <c r="A45" s="9"/>
      <c r="B45" s="9"/>
      <c r="C45" s="31"/>
      <c r="D45" s="31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57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2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2020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C44:E44"/>
    <mergeCell ref="I44:L44"/>
    <mergeCell ref="A50:C50"/>
    <mergeCell ref="A48:C48"/>
    <mergeCell ref="A49:C49"/>
    <mergeCell ref="E49:H49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5">
    <cfRule type="cellIs" priority="112" dxfId="23" operator="equal" stopIfTrue="1">
      <formula>$B$60</formula>
    </cfRule>
  </conditionalFormatting>
  <conditionalFormatting sqref="T6:V35 G6:R35 A6:C35">
    <cfRule type="expression" priority="117" dxfId="1" stopIfTrue="1">
      <formula>WEEKDAY($B6)&gt;=6</formula>
    </cfRule>
  </conditionalFormatting>
  <conditionalFormatting sqref="D6:D35">
    <cfRule type="expression" priority="118" dxfId="1" stopIfTrue="1">
      <formula>WEEKDAY($B6)&gt;=6</formula>
    </cfRule>
    <cfRule type="expression" priority="119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5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5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5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H6:R35 E6:F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5" r:id="rId3"/>
  <headerFooter>
    <oddHeader>&amp;L&amp;A&amp;C&amp;F&amp;R&amp;T
&amp;D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63"/>
  <sheetViews>
    <sheetView showGridLines="0" rightToLeft="1" zoomScale="80" zoomScaleNormal="80" zoomScalePageLayoutView="0" workbookViewId="0" topLeftCell="A1">
      <pane xSplit="7" ySplit="5" topLeftCell="H3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S58" sqref="S58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3" width="11.00390625" style="2" customWidth="1"/>
    <col min="14" max="14" width="10.5742187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DATE(D58,12,1)</f>
        <v>44166</v>
      </c>
      <c r="C2" s="64" t="s">
        <v>38</v>
      </c>
      <c r="D2" s="63"/>
      <c r="E2" s="1"/>
      <c r="F2" s="113" t="s">
        <v>29</v>
      </c>
      <c r="G2" s="113"/>
      <c r="H2" s="100">
        <f>IF('11.20'!H2:I2&lt;&gt;"",'11.20'!H2:I2,"")</f>
      </c>
      <c r="I2" s="100"/>
      <c r="J2" s="71"/>
      <c r="L2" s="113" t="s">
        <v>53</v>
      </c>
      <c r="M2" s="113"/>
      <c r="N2" s="100">
        <f>IF('11.20'!N2:O2&lt;&gt;"",'11.20'!N2:O2,"")</f>
      </c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44166</v>
      </c>
      <c r="C6" s="45" t="str">
        <f aca="true" t="shared" si="0" ref="C6:C36">TEXT(B6,"ddd")</f>
        <v>Tue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44167</v>
      </c>
      <c r="C7" s="45" t="str">
        <f t="shared" si="0"/>
        <v>Wed</v>
      </c>
      <c r="D7" s="90">
        <f aca="true" t="shared" si="3" ref="D7:D28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44168</v>
      </c>
      <c r="C8" s="45" t="str">
        <f t="shared" si="0"/>
        <v>Thu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44169</v>
      </c>
      <c r="C9" s="45" t="str">
        <f t="shared" si="0"/>
        <v>Fri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44170</v>
      </c>
      <c r="C10" s="45" t="str">
        <f t="shared" si="0"/>
        <v>Sat</v>
      </c>
      <c r="D10" s="90">
        <f t="shared" si="3"/>
        <v>0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44171</v>
      </c>
      <c r="C11" s="45" t="str">
        <f t="shared" si="0"/>
        <v>Sun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44172</v>
      </c>
      <c r="C12" s="45" t="str">
        <f t="shared" si="0"/>
        <v>Mon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44173</v>
      </c>
      <c r="C13" s="45" t="str">
        <f t="shared" si="0"/>
        <v>Tue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44174</v>
      </c>
      <c r="C14" s="45" t="str">
        <f t="shared" si="0"/>
        <v>Wed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44175</v>
      </c>
      <c r="C15" s="45" t="str">
        <f t="shared" si="0"/>
        <v>Thu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44176</v>
      </c>
      <c r="C16" s="45" t="str">
        <f t="shared" si="0"/>
        <v>Fri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44177</v>
      </c>
      <c r="C17" s="45" t="str">
        <f t="shared" si="0"/>
        <v>Sat</v>
      </c>
      <c r="D17" s="90">
        <f t="shared" si="3"/>
        <v>0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44178</v>
      </c>
      <c r="C18" s="45" t="str">
        <f t="shared" si="0"/>
        <v>Sun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44179</v>
      </c>
      <c r="C19" s="45" t="str">
        <f t="shared" si="0"/>
        <v>Mon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44180</v>
      </c>
      <c r="C20" s="45" t="str">
        <f t="shared" si="0"/>
        <v>Tue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44181</v>
      </c>
      <c r="C21" s="45" t="str">
        <f t="shared" si="0"/>
        <v>Wed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44182</v>
      </c>
      <c r="C22" s="45" t="str">
        <f t="shared" si="0"/>
        <v>Thu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44183</v>
      </c>
      <c r="C23" s="45" t="str">
        <f t="shared" si="0"/>
        <v>Fri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44184</v>
      </c>
      <c r="C24" s="45" t="str">
        <f t="shared" si="0"/>
        <v>Sat</v>
      </c>
      <c r="D24" s="90">
        <f t="shared" si="3"/>
        <v>0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44185</v>
      </c>
      <c r="C25" s="45" t="str">
        <f t="shared" si="0"/>
        <v>Sun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44186</v>
      </c>
      <c r="C26" s="45" t="str">
        <f t="shared" si="0"/>
        <v>Mon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44187</v>
      </c>
      <c r="C27" s="45" t="str">
        <f t="shared" si="0"/>
        <v>Tue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44188</v>
      </c>
      <c r="C28" s="45" t="str">
        <f t="shared" si="0"/>
        <v>Wed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44189</v>
      </c>
      <c r="C29" s="45" t="str">
        <f t="shared" si="0"/>
        <v>Thu</v>
      </c>
      <c r="D29" s="90">
        <f aca="true" t="shared" si="8" ref="D29:D35">IF(WEEKDAY(B29)=6,0,(IF(WEEKDAY(B29)=7,0,(IF(A29=$B$70,$D$51,(IF(A29=$B$71,0,(IF(OR(WEEKDAY(B29)=1,WEEKDAY(B29)=2,WEEKDAY(B29)=3,WEEKDAY(B29)=4,WEEKDAY(B29)=5),$D$50)))))))))</f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44190</v>
      </c>
      <c r="C30" s="45" t="str">
        <f t="shared" si="0"/>
        <v>Fri</v>
      </c>
      <c r="D30" s="90">
        <f t="shared" si="8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44191</v>
      </c>
      <c r="C31" s="45" t="str">
        <f t="shared" si="0"/>
        <v>Sat</v>
      </c>
      <c r="D31" s="90">
        <f t="shared" si="8"/>
        <v>0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44192</v>
      </c>
      <c r="C32" s="45" t="str">
        <f t="shared" si="0"/>
        <v>Sun</v>
      </c>
      <c r="D32" s="90">
        <f t="shared" si="8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44193</v>
      </c>
      <c r="C33" s="45" t="str">
        <f t="shared" si="0"/>
        <v>Mon</v>
      </c>
      <c r="D33" s="90">
        <f t="shared" si="8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44194</v>
      </c>
      <c r="C34" s="45" t="str">
        <f t="shared" si="0"/>
        <v>Tue</v>
      </c>
      <c r="D34" s="90">
        <f t="shared" si="8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44195</v>
      </c>
      <c r="C35" s="45" t="str">
        <f t="shared" si="0"/>
        <v>Wed</v>
      </c>
      <c r="D35" s="90">
        <f t="shared" si="8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44196</v>
      </c>
      <c r="C36" s="45" t="str">
        <f t="shared" si="0"/>
        <v>Thu</v>
      </c>
      <c r="D36" s="90">
        <f>IF(WEEKDAY(B36)=6,0,(IF(WEEKDAY(B36)=7,0,(IF(A36=$B$70,$D$51,(IF(A36=$B$71,0,(IF(OR(WEEKDAY(B36)=1,WEEKDAY(B36)=2,WEEKDAY(B36)=3,WEEKDAY(B36)=4,WEEKDAY(B36)=5),$D$50)))))))))</f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8.049999999999997</v>
      </c>
      <c r="E37" s="38"/>
      <c r="F37" s="38"/>
      <c r="G37" s="23">
        <f>SUM(G6:G36)</f>
        <v>0</v>
      </c>
      <c r="H37" s="92">
        <f aca="true" t="shared" si="9" ref="H37:R37">SUM(H6:H36)</f>
        <v>0</v>
      </c>
      <c r="I37" s="23">
        <f t="shared" si="9"/>
        <v>0</v>
      </c>
      <c r="J37" s="23">
        <f t="shared" si="9"/>
        <v>0</v>
      </c>
      <c r="K37" s="23">
        <f t="shared" si="9"/>
        <v>0</v>
      </c>
      <c r="L37" s="23">
        <f t="shared" si="9"/>
        <v>0</v>
      </c>
      <c r="M37" s="23">
        <f t="shared" si="9"/>
        <v>0</v>
      </c>
      <c r="N37" s="21">
        <f t="shared" si="9"/>
        <v>0</v>
      </c>
      <c r="O37" s="24">
        <f t="shared" si="9"/>
        <v>0</v>
      </c>
      <c r="P37" s="23">
        <f t="shared" si="9"/>
        <v>0</v>
      </c>
      <c r="Q37" s="23">
        <f t="shared" si="9"/>
        <v>0</v>
      </c>
      <c r="R37" s="22">
        <f t="shared" si="9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17" t="s">
        <v>50</v>
      </c>
      <c r="B38" s="118"/>
      <c r="C38" s="118"/>
      <c r="D38" s="118"/>
      <c r="E38" s="118"/>
      <c r="F38" s="119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8.049999999999997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20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21"/>
      <c r="I40" s="121"/>
      <c r="J40" s="122"/>
      <c r="K40" s="84"/>
      <c r="L40" s="85"/>
      <c r="S40" s="123" t="s">
        <v>34</v>
      </c>
      <c r="T40" s="124"/>
      <c r="U40" s="125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1" t="s">
        <v>43</v>
      </c>
      <c r="G43" s="112"/>
      <c r="H43" s="112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1" t="s">
        <v>42</v>
      </c>
      <c r="G44" s="112"/>
      <c r="H44" s="112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54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2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2020</v>
      </c>
    </row>
    <row r="59" spans="1:4" s="35" customFormat="1" ht="12.75">
      <c r="A59" s="34"/>
      <c r="B59" s="93"/>
      <c r="C59" s="94"/>
      <c r="D59" s="94"/>
    </row>
    <row r="60" spans="1:4" s="3" customFormat="1" ht="12.75">
      <c r="A60" s="97"/>
      <c r="B60" s="93" t="s">
        <v>39</v>
      </c>
      <c r="C60" s="94"/>
      <c r="D60" s="94"/>
    </row>
    <row r="61" spans="1:15" s="3" customFormat="1" ht="12.75">
      <c r="A61" s="97"/>
      <c r="B61" s="93"/>
      <c r="C61" s="94"/>
      <c r="D61" s="94"/>
      <c r="K61" s="9"/>
      <c r="L61" s="9"/>
      <c r="M61" s="9"/>
      <c r="N61" s="9"/>
      <c r="O61" s="9"/>
    </row>
    <row r="62" spans="1:4" s="9" customFormat="1" ht="12.75">
      <c r="A62" s="97"/>
      <c r="B62" s="93"/>
      <c r="C62" s="95"/>
      <c r="D62" s="95"/>
    </row>
    <row r="63" spans="1:4" s="9" customFormat="1" ht="12.75">
      <c r="A63" s="97"/>
      <c r="B63" s="33" t="s">
        <v>3</v>
      </c>
      <c r="C63" s="95"/>
      <c r="D63" s="95"/>
    </row>
    <row r="64" spans="1:4" s="9" customFormat="1" ht="12.75">
      <c r="A64" s="97"/>
      <c r="B64" s="33" t="s">
        <v>4</v>
      </c>
      <c r="C64" s="95"/>
      <c r="D64" s="95"/>
    </row>
    <row r="65" spans="1:4" s="9" customFormat="1" ht="12.75">
      <c r="A65" s="97"/>
      <c r="B65" s="33" t="s">
        <v>5</v>
      </c>
      <c r="C65" s="95"/>
      <c r="D65" s="95"/>
    </row>
    <row r="66" spans="1:4" s="9" customFormat="1" ht="12.75">
      <c r="A66" s="97"/>
      <c r="B66" s="33" t="s">
        <v>6</v>
      </c>
      <c r="C66" s="95"/>
      <c r="D66" s="95"/>
    </row>
    <row r="67" spans="1:4" s="9" customFormat="1" ht="12.75">
      <c r="A67" s="97"/>
      <c r="B67" s="33" t="s">
        <v>7</v>
      </c>
      <c r="C67" s="95"/>
      <c r="D67" s="95"/>
    </row>
    <row r="68" spans="1:4" s="9" customFormat="1" ht="12.75">
      <c r="A68" s="97"/>
      <c r="B68" s="33" t="s">
        <v>8</v>
      </c>
      <c r="C68" s="95"/>
      <c r="D68" s="95"/>
    </row>
    <row r="69" spans="1:4" s="9" customFormat="1" ht="12.75">
      <c r="A69" s="97"/>
      <c r="B69" s="33" t="s">
        <v>9</v>
      </c>
      <c r="C69" s="95"/>
      <c r="D69" s="95"/>
    </row>
    <row r="70" spans="1:4" s="9" customFormat="1" ht="12.75">
      <c r="A70" s="97"/>
      <c r="B70" s="33" t="s">
        <v>22</v>
      </c>
      <c r="C70" s="95"/>
      <c r="D70" s="95"/>
    </row>
    <row r="71" spans="1:4" s="9" customFormat="1" ht="12.75">
      <c r="A71" s="97"/>
      <c r="B71" s="33" t="s">
        <v>48</v>
      </c>
      <c r="C71" s="95"/>
      <c r="D71" s="95"/>
    </row>
    <row r="72" spans="1:4" s="9" customFormat="1" ht="12.75">
      <c r="A72" s="97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spans="2:4" ht="12.75">
      <c r="B136" s="35"/>
      <c r="C136" s="94"/>
      <c r="D136" s="94"/>
    </row>
    <row r="137" spans="2:4" ht="12.75">
      <c r="B137" s="35"/>
      <c r="C137" s="94"/>
      <c r="D137" s="94"/>
    </row>
    <row r="138" spans="2:4" ht="12.75">
      <c r="B138" s="35"/>
      <c r="C138" s="94"/>
      <c r="D138" s="94"/>
    </row>
    <row r="139" spans="2:4" ht="12.75">
      <c r="B139" s="35"/>
      <c r="C139" s="94"/>
      <c r="D139" s="94"/>
    </row>
    <row r="140" spans="2:4" ht="12.75">
      <c r="B140" s="35"/>
      <c r="C140" s="94"/>
      <c r="D140" s="94"/>
    </row>
    <row r="141" spans="2:4" ht="12.75">
      <c r="B141" s="35"/>
      <c r="C141" s="94"/>
      <c r="D141" s="94"/>
    </row>
    <row r="142" spans="2:4" ht="12.75">
      <c r="B142" s="35"/>
      <c r="C142" s="94"/>
      <c r="D142" s="94"/>
    </row>
    <row r="143" spans="2:4" ht="12.75">
      <c r="B143" s="35"/>
      <c r="C143" s="94"/>
      <c r="D143" s="94"/>
    </row>
    <row r="144" spans="2:4" ht="12.75">
      <c r="B144" s="35"/>
      <c r="C144" s="94"/>
      <c r="D144" s="94"/>
    </row>
    <row r="145" spans="2:4" ht="12.75">
      <c r="B145" s="35"/>
      <c r="C145" s="94"/>
      <c r="D145" s="94"/>
    </row>
    <row r="146" spans="2:4" ht="12.75">
      <c r="B146" s="35"/>
      <c r="C146" s="94"/>
      <c r="D146" s="94"/>
    </row>
    <row r="147" spans="2:4" ht="12.75">
      <c r="B147" s="35"/>
      <c r="C147" s="94"/>
      <c r="D147" s="94"/>
    </row>
    <row r="148" spans="2:4" ht="12.75">
      <c r="B148" s="35"/>
      <c r="C148" s="94"/>
      <c r="D148" s="94"/>
    </row>
    <row r="149" spans="2:4" ht="12.75">
      <c r="B149" s="35"/>
      <c r="C149" s="94"/>
      <c r="D149" s="94"/>
    </row>
    <row r="150" spans="2:4" ht="12.75">
      <c r="B150" s="35"/>
      <c r="C150" s="94"/>
      <c r="D150" s="94"/>
    </row>
    <row r="151" spans="2:4" ht="12.75">
      <c r="B151" s="35"/>
      <c r="C151" s="94"/>
      <c r="D151" s="94"/>
    </row>
    <row r="152" spans="2:4" ht="12.75">
      <c r="B152" s="35"/>
      <c r="C152" s="94"/>
      <c r="D152" s="94"/>
    </row>
    <row r="153" spans="2:4" ht="12.75">
      <c r="B153" s="35"/>
      <c r="C153" s="94"/>
      <c r="D153" s="94"/>
    </row>
    <row r="154" spans="2:4" ht="12.75">
      <c r="B154" s="35"/>
      <c r="C154" s="94"/>
      <c r="D154" s="94"/>
    </row>
    <row r="155" spans="2:4" ht="12.75">
      <c r="B155" s="35"/>
      <c r="C155" s="94"/>
      <c r="D155" s="94"/>
    </row>
    <row r="156" spans="2:4" ht="12.75">
      <c r="B156" s="35"/>
      <c r="C156" s="94"/>
      <c r="D156" s="94"/>
    </row>
    <row r="157" spans="2:4" ht="12.75">
      <c r="B157" s="35"/>
      <c r="C157" s="94"/>
      <c r="D157" s="94"/>
    </row>
    <row r="158" spans="2:4" ht="12.75">
      <c r="B158" s="35"/>
      <c r="C158" s="94"/>
      <c r="D158" s="94"/>
    </row>
    <row r="159" spans="2:4" ht="12.75">
      <c r="B159" s="35"/>
      <c r="C159" s="94"/>
      <c r="D159" s="94"/>
    </row>
    <row r="160" spans="2:4" ht="12.75">
      <c r="B160" s="35"/>
      <c r="C160" s="94"/>
      <c r="D160" s="94"/>
    </row>
    <row r="161" spans="2:4" ht="12.75">
      <c r="B161" s="35"/>
      <c r="C161" s="94"/>
      <c r="D161" s="94"/>
    </row>
    <row r="162" spans="2:4" ht="12.75">
      <c r="B162" s="35"/>
      <c r="C162" s="94"/>
      <c r="D162" s="94"/>
    </row>
    <row r="163" spans="2:4" ht="12.75">
      <c r="B163" s="35"/>
      <c r="C163" s="94"/>
      <c r="D163" s="94"/>
    </row>
  </sheetData>
  <sheetProtection/>
  <mergeCells count="26">
    <mergeCell ref="E4:G4"/>
    <mergeCell ref="H4:N4"/>
    <mergeCell ref="C43:E43"/>
    <mergeCell ref="F43:H43"/>
    <mergeCell ref="A38:F38"/>
    <mergeCell ref="G40:J40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6">
    <cfRule type="cellIs" priority="71" dxfId="23" operator="equal" stopIfTrue="1">
      <formula>$B$60</formula>
    </cfRule>
  </conditionalFormatting>
  <conditionalFormatting sqref="T6:V36 G6:R36 A6:C36">
    <cfRule type="expression" priority="76" dxfId="1" stopIfTrue="1">
      <formula>WEEKDAY($B6)&gt;=6</formula>
    </cfRule>
  </conditionalFormatting>
  <conditionalFormatting sqref="D6:D36">
    <cfRule type="expression" priority="77" dxfId="1" stopIfTrue="1">
      <formula>WEEKDAY($B6)&gt;=6</formula>
    </cfRule>
    <cfRule type="expression" priority="78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5" r:id="rId3"/>
  <headerFooter>
    <oddHeader>&amp;L&amp;A&amp;C&amp;F&amp;R&amp;T
&amp;D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40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8" sqref="D58"/>
    </sheetView>
  </sheetViews>
  <sheetFormatPr defaultColWidth="9.140625" defaultRowHeight="12.75"/>
  <cols>
    <col min="1" max="1" width="7.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10" width="12.421875" style="2" customWidth="1"/>
    <col min="11" max="11" width="10.8515625" style="2" customWidth="1"/>
    <col min="12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DATE(D57,2,1)</f>
        <v>43862</v>
      </c>
      <c r="C2" s="64" t="s">
        <v>38</v>
      </c>
      <c r="D2" s="63"/>
      <c r="E2" s="1"/>
      <c r="F2" s="113" t="s">
        <v>29</v>
      </c>
      <c r="G2" s="113"/>
      <c r="H2" s="100">
        <f>IF('1.20'!H2:I2&lt;&gt;"",'1.20'!H2:I2,"")</f>
      </c>
      <c r="I2" s="100"/>
      <c r="K2" s="113" t="s">
        <v>53</v>
      </c>
      <c r="L2" s="113"/>
      <c r="M2" s="113"/>
      <c r="N2" s="100">
        <f>IF('1.20'!N2:O2&lt;&gt;"",'1.20'!N2:O2,"")</f>
      </c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43862</v>
      </c>
      <c r="C6" s="45" t="str">
        <f aca="true" t="shared" si="0" ref="C6:C36">TEXT(B6,"ddd")</f>
        <v>Sat</v>
      </c>
      <c r="D6" s="90">
        <f>IF(WEEKDAY(B6)=6,0,(IF(WEEKDAY(B6)=7,0,(IF(A6=$B$70,$D$51,(IF(A6=$B$71,0,(IF(OR(WEEKDAY(B6)=1,WEEKDAY(B6)=2,WEEKDAY(B6)=3,WEEKDAY(B6)=4,WEEKDAY(B6)=5),$D$50)))))))))</f>
        <v>0</v>
      </c>
      <c r="E6" s="77"/>
      <c r="F6" s="77"/>
      <c r="G6" s="39">
        <f aca="true" t="shared" si="1" ref="G6:G32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43863</v>
      </c>
      <c r="C7" s="45" t="str">
        <f t="shared" si="0"/>
        <v>Sun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3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3">IF(SUM(H7:N7)&gt;G7+0.0001,$B$59,"")</f>
      </c>
    </row>
    <row r="8" spans="1:23" s="10" customFormat="1" ht="14.25" customHeight="1">
      <c r="A8" s="6"/>
      <c r="B8" s="44">
        <f t="shared" si="2"/>
        <v>43864</v>
      </c>
      <c r="C8" s="45" t="str">
        <f t="shared" si="0"/>
        <v>Mon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43865</v>
      </c>
      <c r="C9" s="45" t="str">
        <f t="shared" si="0"/>
        <v>Tue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43866</v>
      </c>
      <c r="C10" s="45" t="str">
        <f t="shared" si="0"/>
        <v>Wed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43867</v>
      </c>
      <c r="C11" s="45" t="str">
        <f t="shared" si="0"/>
        <v>Thu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43868</v>
      </c>
      <c r="C12" s="45" t="str">
        <f t="shared" si="0"/>
        <v>Fri</v>
      </c>
      <c r="D12" s="90">
        <f t="shared" si="3"/>
        <v>0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43869</v>
      </c>
      <c r="C13" s="45" t="str">
        <f t="shared" si="0"/>
        <v>Sat</v>
      </c>
      <c r="D13" s="90">
        <f t="shared" si="3"/>
        <v>0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43870</v>
      </c>
      <c r="C14" s="45" t="str">
        <f t="shared" si="0"/>
        <v>Sun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43871</v>
      </c>
      <c r="C15" s="45" t="str">
        <f t="shared" si="0"/>
        <v>Mon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43872</v>
      </c>
      <c r="C16" s="45" t="str">
        <f t="shared" si="0"/>
        <v>Tue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43873</v>
      </c>
      <c r="C17" s="45" t="str">
        <f t="shared" si="0"/>
        <v>Wed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43874</v>
      </c>
      <c r="C18" s="45" t="str">
        <f t="shared" si="0"/>
        <v>Thu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43875</v>
      </c>
      <c r="C19" s="45" t="str">
        <f t="shared" si="0"/>
        <v>Fri</v>
      </c>
      <c r="D19" s="90">
        <f t="shared" si="3"/>
        <v>0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43876</v>
      </c>
      <c r="C20" s="45" t="str">
        <f t="shared" si="0"/>
        <v>Sat</v>
      </c>
      <c r="D20" s="90">
        <f t="shared" si="3"/>
        <v>0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43877</v>
      </c>
      <c r="C21" s="45" t="str">
        <f t="shared" si="0"/>
        <v>Sun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43878</v>
      </c>
      <c r="C22" s="45" t="str">
        <f t="shared" si="0"/>
        <v>Mon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43879</v>
      </c>
      <c r="C23" s="45" t="str">
        <f t="shared" si="0"/>
        <v>Tue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43880</v>
      </c>
      <c r="C24" s="45" t="str">
        <f t="shared" si="0"/>
        <v>Wed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43881</v>
      </c>
      <c r="C25" s="45" t="str">
        <f t="shared" si="0"/>
        <v>Thu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43882</v>
      </c>
      <c r="C26" s="45" t="str">
        <f t="shared" si="0"/>
        <v>Fri</v>
      </c>
      <c r="D26" s="90">
        <f t="shared" si="3"/>
        <v>0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43883</v>
      </c>
      <c r="C27" s="45" t="str">
        <f t="shared" si="0"/>
        <v>Sat</v>
      </c>
      <c r="D27" s="90">
        <f t="shared" si="3"/>
        <v>0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43884</v>
      </c>
      <c r="C28" s="45" t="str">
        <f t="shared" si="0"/>
        <v>Sun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43885</v>
      </c>
      <c r="C29" s="45" t="str">
        <f t="shared" si="0"/>
        <v>Mon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43886</v>
      </c>
      <c r="C30" s="45" t="str">
        <f t="shared" si="0"/>
        <v>Tue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43887</v>
      </c>
      <c r="C31" s="45" t="str">
        <f t="shared" si="0"/>
        <v>Wed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3.5" customHeight="1">
      <c r="A32" s="6"/>
      <c r="B32" s="44">
        <f t="shared" si="2"/>
        <v>43888</v>
      </c>
      <c r="C32" s="45" t="str">
        <f t="shared" si="0"/>
        <v>Thu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 thickBot="1">
      <c r="A33" s="6"/>
      <c r="B33" s="44">
        <f t="shared" si="2"/>
        <v>43889</v>
      </c>
      <c r="C33" s="45" t="str">
        <f t="shared" si="0"/>
        <v>Fri</v>
      </c>
      <c r="D33" s="90">
        <f t="shared" si="3"/>
        <v>0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 hidden="1">
      <c r="A34" s="11"/>
      <c r="B34" s="46">
        <f t="shared" si="2"/>
        <v>43890</v>
      </c>
      <c r="C34" s="47" t="str">
        <f t="shared" si="0"/>
        <v>Sat</v>
      </c>
      <c r="D34" s="90">
        <f t="shared" si="3"/>
        <v>0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>IF(((TEXT($B$2,"mm"))-(TEXT(B34,"mm"))=0),IF(G34&gt;=SUM(H34:N34),G34-SUM(H34:N34)+0.000001,SUM(H34:N34)-G34-0.000001),0)</f>
        <v>1E-06</v>
      </c>
      <c r="T34" s="42">
        <f>IF(((TEXT($B$2,"mm"))-(TEXT(B34,"mm"))=0),T33+(SUM(H34:R34)),T33)</f>
        <v>0</v>
      </c>
      <c r="U34" s="41">
        <f>IF(((TEXT($B$2,"mm"))-(TEXT(B34,"mm"))=0),IF(COUNTA(H34:R34,E34:F34)&gt;0,1,""),"")</f>
      </c>
      <c r="V34" s="12"/>
      <c r="W34" s="9">
        <f>IF(SUM(H34:N34)&gt;G34,$B$59,"")</f>
      </c>
    </row>
    <row r="35" spans="1:23" s="10" customFormat="1" ht="14.25" customHeight="1" hidden="1">
      <c r="A35" s="11"/>
      <c r="B35" s="46">
        <f t="shared" si="2"/>
        <v>43891</v>
      </c>
      <c r="C35" s="47" t="str">
        <f t="shared" si="0"/>
        <v>Sun</v>
      </c>
      <c r="D35" s="90">
        <f t="shared" si="3"/>
        <v>0.35000000000000003</v>
      </c>
      <c r="E35" s="76"/>
      <c r="F35" s="76"/>
      <c r="G35" s="39" t="b">
        <f>IF(((TEXT($B$2,"mm"))-(TEXT(B35,"mm"))=0),IF(E35=0,0,(F35-E35)))</f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>IF(((TEXT($B$2,"mm"))-(TEXT(B35,"mm"))=0),IF(G35&gt;=SUM(H35:N35),G35-SUM(H35:N35)+0.000001,SUM(H35:N35)-G35-0.000001),0)</f>
        <v>0</v>
      </c>
      <c r="T35" s="42">
        <f t="shared" si="5"/>
        <v>0</v>
      </c>
      <c r="U35" s="41">
        <f>IF(((TEXT($B$2,"mm"))-(TEXT(B35,"mm"))=0),IF(COUNTA(H35:R35,E35:F35)&gt;0,1,""),"")</f>
      </c>
      <c r="V35" s="12"/>
      <c r="W35" s="9">
        <f>IF(SUM(H35:N35)&gt;G35,$B$59,"")</f>
      </c>
    </row>
    <row r="36" spans="1:23" s="10" customFormat="1" ht="14.25" customHeight="1" hidden="1" thickBot="1">
      <c r="A36" s="11"/>
      <c r="B36" s="48">
        <f t="shared" si="2"/>
        <v>43892</v>
      </c>
      <c r="C36" s="49" t="str">
        <f t="shared" si="0"/>
        <v>Mon</v>
      </c>
      <c r="D36" s="90">
        <f t="shared" si="3"/>
        <v>0.35000000000000003</v>
      </c>
      <c r="E36" s="77"/>
      <c r="F36" s="77"/>
      <c r="G36" s="39" t="b">
        <f>IF(((TEXT($B$2,"mm"))-(TEXT(B36,"mm"))=0),IF(E36=0,0,(F36-E36)))</f>
        <v>0</v>
      </c>
      <c r="H36" s="7"/>
      <c r="I36" s="7"/>
      <c r="J36" s="7"/>
      <c r="K36" s="7"/>
      <c r="L36" s="7"/>
      <c r="M36" s="7"/>
      <c r="N36" s="7"/>
      <c r="O36" s="14"/>
      <c r="P36" s="15"/>
      <c r="Q36" s="15"/>
      <c r="R36" s="16"/>
      <c r="S36" s="40">
        <f>IF(((TEXT($B$2,"mm"))-(TEXT(B36,"mm"))=0),IF(G36&gt;=SUM(H36:N36),G36-SUM(H36:N36)+0.000001,SUM(H36:N36)-G36-0.000001),0)</f>
        <v>0</v>
      </c>
      <c r="T36" s="43">
        <f t="shared" si="5"/>
        <v>0</v>
      </c>
      <c r="U36" s="41">
        <f>IF(((TEXT($B$2,"mm"))-(TEXT(B36,"mm"))=0),IF(COUNTA(H36:R36,E36:F36)&gt;0,1,""),"")</f>
      </c>
      <c r="V36" s="17"/>
      <c r="W36" s="9">
        <f>IF(SUM(H36:N36)&gt;G36,$B$59,"")</f>
      </c>
    </row>
    <row r="37" spans="1:22" s="26" customFormat="1" ht="24.75" customHeight="1" thickBot="1">
      <c r="A37" s="18"/>
      <c r="B37" s="19"/>
      <c r="C37" s="20"/>
      <c r="D37" s="21">
        <f>SUM(D6:D33)</f>
        <v>6.999999999999997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92">
        <f t="shared" si="8"/>
        <v>0</v>
      </c>
      <c r="J37" s="92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2" s="26" customFormat="1" ht="18.75" thickBot="1">
      <c r="A38" s="117" t="s">
        <v>50</v>
      </c>
      <c r="B38" s="118"/>
      <c r="C38" s="118"/>
      <c r="D38" s="118"/>
      <c r="E38" s="118"/>
      <c r="F38" s="119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</row>
    <row r="39" spans="1:22" s="86" customFormat="1" ht="18.75" thickBot="1">
      <c r="A39" s="82" t="s">
        <v>52</v>
      </c>
      <c r="C39" s="82"/>
      <c r="D39" s="82"/>
      <c r="E39" s="82"/>
      <c r="F39" s="87">
        <f>(MAX(D37,T37))</f>
        <v>6.999999999999997</v>
      </c>
      <c r="G39" s="83"/>
      <c r="H39" s="84"/>
      <c r="I39" s="84"/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7:24" s="27" customFormat="1" ht="29.25" customHeight="1" thickBot="1">
      <c r="G40" s="120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21"/>
      <c r="I40" s="121"/>
      <c r="J40" s="122"/>
      <c r="N40" s="88"/>
      <c r="O40" s="89"/>
      <c r="S40" s="123" t="s">
        <v>34</v>
      </c>
      <c r="T40" s="124"/>
      <c r="U40" s="125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1" t="s">
        <v>43</v>
      </c>
      <c r="G43" s="112"/>
      <c r="H43" s="112"/>
      <c r="I43" s="100"/>
      <c r="J43" s="100"/>
      <c r="K43" s="100"/>
      <c r="L43" s="71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1" t="s">
        <v>42</v>
      </c>
      <c r="G44" s="112"/>
      <c r="H44" s="112"/>
      <c r="I44" s="100"/>
      <c r="J44" s="100"/>
      <c r="K44" s="100"/>
      <c r="L44" s="71"/>
      <c r="M44" s="32"/>
      <c r="W44" s="80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71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54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2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5" customFormat="1" ht="12.75">
      <c r="A56" s="33"/>
      <c r="B56" s="93"/>
      <c r="C56" s="94"/>
      <c r="D56" s="94"/>
    </row>
    <row r="57" spans="1:4" s="35" customFormat="1" ht="12.75">
      <c r="A57" s="34" t="s">
        <v>45</v>
      </c>
      <c r="B57" s="93" t="s">
        <v>45</v>
      </c>
      <c r="C57" s="94"/>
      <c r="D57" s="94">
        <v>2020</v>
      </c>
    </row>
    <row r="58" spans="1:4" s="35" customFormat="1" ht="12.75">
      <c r="A58" s="34"/>
      <c r="B58" s="93"/>
      <c r="C58" s="94"/>
      <c r="D58" s="94"/>
    </row>
    <row r="59" spans="1:4" s="35" customFormat="1" ht="12.75">
      <c r="A59" s="34"/>
      <c r="B59" s="93" t="s">
        <v>39</v>
      </c>
      <c r="C59" s="94"/>
      <c r="D59" s="94"/>
    </row>
    <row r="60" spans="1:15" s="35" customFormat="1" ht="12.75">
      <c r="A60" s="34"/>
      <c r="B60" s="93"/>
      <c r="C60" s="94"/>
      <c r="D60" s="94"/>
      <c r="K60" s="93"/>
      <c r="L60" s="93"/>
      <c r="M60" s="93"/>
      <c r="N60" s="93"/>
      <c r="O60" s="93"/>
    </row>
    <row r="61" spans="1:4" s="93" customFormat="1" ht="12.75">
      <c r="A61" s="34"/>
      <c r="C61" s="95"/>
      <c r="D61" s="95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2:4" s="93" customFormat="1" ht="12.75"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15" s="93" customFormat="1" ht="12.75">
      <c r="B132" s="34">
        <v>41183</v>
      </c>
      <c r="C132" s="95"/>
      <c r="D132" s="95"/>
      <c r="K132" s="35"/>
      <c r="L132" s="35"/>
      <c r="M132" s="35"/>
      <c r="N132" s="35"/>
      <c r="O132" s="35"/>
    </row>
    <row r="133" spans="2:4" s="35" customFormat="1" ht="12.75">
      <c r="B133" s="34">
        <v>41214</v>
      </c>
      <c r="C133" s="94"/>
      <c r="D133" s="94"/>
    </row>
    <row r="134" spans="2:4" s="35" customFormat="1" ht="12.75">
      <c r="B134" s="96">
        <v>41244</v>
      </c>
      <c r="C134" s="94"/>
      <c r="D134" s="94"/>
    </row>
    <row r="135" spans="1:2" ht="12.75">
      <c r="A135" s="35"/>
      <c r="B135" s="35"/>
    </row>
    <row r="136" spans="1:2" ht="12.75">
      <c r="A136" s="35"/>
      <c r="B136" s="35"/>
    </row>
    <row r="137" spans="1:2" ht="12.75">
      <c r="A137" s="35"/>
      <c r="B137" s="35"/>
    </row>
    <row r="138" spans="1:2" ht="12.75">
      <c r="A138" s="35"/>
      <c r="B138" s="35"/>
    </row>
    <row r="139" spans="1:2" ht="12.75">
      <c r="A139" s="35"/>
      <c r="B139" s="35"/>
    </row>
    <row r="140" spans="1:2" ht="12.75">
      <c r="A140" s="35"/>
      <c r="B140" s="35"/>
    </row>
  </sheetData>
  <sheetProtection/>
  <mergeCells count="26">
    <mergeCell ref="A50:C50"/>
    <mergeCell ref="A51:C51"/>
    <mergeCell ref="C45:E45"/>
    <mergeCell ref="I45:K45"/>
    <mergeCell ref="A49:C49"/>
    <mergeCell ref="E49:H49"/>
    <mergeCell ref="A48:C48"/>
    <mergeCell ref="F44:H44"/>
    <mergeCell ref="I44:K44"/>
    <mergeCell ref="O4:R4"/>
    <mergeCell ref="A38:F38"/>
    <mergeCell ref="G40:J40"/>
    <mergeCell ref="C43:E43"/>
    <mergeCell ref="F43:H43"/>
    <mergeCell ref="I43:K43"/>
    <mergeCell ref="C44:E44"/>
    <mergeCell ref="A4:D4"/>
    <mergeCell ref="Q2:R2"/>
    <mergeCell ref="S2:T2"/>
    <mergeCell ref="K2:M2"/>
    <mergeCell ref="S40:U40"/>
    <mergeCell ref="F2:G2"/>
    <mergeCell ref="H2:I2"/>
    <mergeCell ref="E4:G4"/>
    <mergeCell ref="H4:N4"/>
    <mergeCell ref="N2:O2"/>
  </mergeCells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65" dxfId="0" stopIfTrue="1">
      <formula>AND($H$2="רן",$N$2="יחזקאל")</formula>
    </cfRule>
  </conditionalFormatting>
  <conditionalFormatting sqref="H34:R36 T34:V36 A34:C36">
    <cfRule type="expression" priority="36" dxfId="1" stopIfTrue="1">
      <formula>OR($C34=$B$68,$C34=$B$69,$C34=$B$70)</formula>
    </cfRule>
  </conditionalFormatting>
  <conditionalFormatting sqref="E34:E36">
    <cfRule type="expression" priority="31" dxfId="10" stopIfTrue="1">
      <formula>AND(SUM(H34:N34)&lt;G34,AND($C34&lt;&gt;$B$68,$C34&lt;&gt;$B$69,$C34&lt;&gt;$B$70))</formula>
    </cfRule>
    <cfRule type="expression" priority="32" dxfId="0" stopIfTrue="1">
      <formula>SUM(H34:N34)&gt;G34</formula>
    </cfRule>
    <cfRule type="expression" priority="33" dxfId="1" stopIfTrue="1">
      <formula>OR($C34=$B$68,$C34=$B$69,$C34=$B$70)</formula>
    </cfRule>
  </conditionalFormatting>
  <conditionalFormatting sqref="D51 H36:N36">
    <cfRule type="expression" priority="73" dxfId="1" stopIfTrue="1">
      <formula>OR($C36=$B$68,$C36=$B$69,$C36=$B$70)</formula>
    </cfRule>
    <cfRule type="expression" priority="74" dxfId="0" stopIfTrue="1">
      <formula>OR($W36=$B$59)</formula>
    </cfRule>
  </conditionalFormatting>
  <conditionalFormatting sqref="W6:W36">
    <cfRule type="cellIs" priority="75" dxfId="23" operator="equal" stopIfTrue="1">
      <formula>$B$59</formula>
    </cfRule>
  </conditionalFormatting>
  <conditionalFormatting sqref="S34:S36">
    <cfRule type="expression" priority="76" dxfId="4" stopIfTrue="1">
      <formula>SUM(H34:N34)&lt;G34</formula>
    </cfRule>
    <cfRule type="expression" priority="77" dxfId="0" stopIfTrue="1">
      <formula>SUM(H34:N34)&gt;G34</formula>
    </cfRule>
    <cfRule type="expression" priority="78" dxfId="1" stopIfTrue="1">
      <formula>OR($C34=$B$68,$C34=$B$69,$C34=$B$70)</formula>
    </cfRule>
  </conditionalFormatting>
  <conditionalFormatting sqref="F34:F36">
    <cfRule type="expression" priority="79" dxfId="10" stopIfTrue="1">
      <formula>AND(SUM(H34:N34)&lt;G34,AND($C34&lt;&gt;$B$68,$C34&lt;&gt;$B$69,$C34&lt;&gt;$B$70))</formula>
    </cfRule>
    <cfRule type="expression" priority="80" dxfId="0" stopIfTrue="1">
      <formula>SUM(H34:N34)&gt;G34</formula>
    </cfRule>
    <cfRule type="expression" priority="81" dxfId="1" stopIfTrue="1">
      <formula>OR($C34=$B$68,$C34=$B$69,$C34=$B$70)</formula>
    </cfRule>
  </conditionalFormatting>
  <conditionalFormatting sqref="T6:V33 G6:R33 A6:C33 G34:G36">
    <cfRule type="expression" priority="82" dxfId="1" stopIfTrue="1">
      <formula>WEEKDAY($B6)&gt;=6</formula>
    </cfRule>
  </conditionalFormatting>
  <conditionalFormatting sqref="D6:D36">
    <cfRule type="expression" priority="83" dxfId="1" stopIfTrue="1">
      <formula>WEEKDAY($B6)&gt;=6</formula>
    </cfRule>
    <cfRule type="expression" priority="84" dxfId="20" stopIfTrue="1">
      <formula>OR($A6=$B$70,$A6=$B$71)</formula>
    </cfRule>
  </conditionalFormatting>
  <conditionalFormatting sqref="E6">
    <cfRule type="expression" priority="21" dxfId="10" stopIfTrue="1">
      <formula>AND(SUM(H6:N6)&lt;G6,AND($C6&lt;&gt;$B$68,$C6&lt;&gt;$B$69,$C6&lt;&gt;$B$70))</formula>
    </cfRule>
    <cfRule type="expression" priority="22" dxfId="0" stopIfTrue="1">
      <formula>SUM(H6:N6)&gt;G6+0.0001</formula>
    </cfRule>
    <cfRule type="expression" priority="23" dxfId="1" stopIfTrue="1">
      <formula>WEEKDAY($B6)&gt;=6</formula>
    </cfRule>
  </conditionalFormatting>
  <conditionalFormatting sqref="F6">
    <cfRule type="expression" priority="24" dxfId="10" stopIfTrue="1">
      <formula>AND(SUM(H6:N6)&lt;G6,AND($C6&lt;&gt;$B$68,$C6&lt;&gt;$B$69,$C6&lt;&gt;$B$70))</formula>
    </cfRule>
    <cfRule type="expression" priority="25" dxfId="0" stopIfTrue="1">
      <formula>SUM(H6:N6)&gt;G6+0.0001</formula>
    </cfRule>
    <cfRule type="expression" priority="26" dxfId="1" stopIfTrue="1">
      <formula>WEEKDAY($B6)&gt;=6</formula>
    </cfRule>
  </conditionalFormatting>
  <conditionalFormatting sqref="E7:E33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3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3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OR($W50=$B$59)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H6:R36 E6:F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3"/>
  <headerFooter>
    <oddHeader>&amp;L&amp;A&amp;C&amp;F&amp;R&amp;T
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A24" sqref="AA24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9.00390625" style="2" customWidth="1"/>
    <col min="8" max="8" width="12.421875" style="2" customWidth="1"/>
    <col min="9" max="10" width="12.00390625" style="2" customWidth="1"/>
    <col min="11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DATE(D57,3,1)</f>
        <v>43891</v>
      </c>
      <c r="C2" s="64" t="s">
        <v>38</v>
      </c>
      <c r="D2" s="63"/>
      <c r="E2" s="1"/>
      <c r="F2" s="113" t="s">
        <v>29</v>
      </c>
      <c r="G2" s="113"/>
      <c r="H2" s="100">
        <f>IF('2.20'!H2:I2&lt;&gt;"",'2.20'!H2:I2,"")</f>
      </c>
      <c r="I2" s="100"/>
      <c r="J2" s="71"/>
      <c r="L2" s="113" t="s">
        <v>53</v>
      </c>
      <c r="M2" s="113"/>
      <c r="N2" s="100">
        <f>IF('2.20'!N2:O2&lt;&gt;"",'2.20'!N2:O2,"")</f>
      </c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>
        <v>3</v>
      </c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43891</v>
      </c>
      <c r="C6" s="45" t="str">
        <f aca="true" t="shared" si="0" ref="C6:C36">TEXT(B6,"ddd")</f>
        <v>Sun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43892</v>
      </c>
      <c r="C7" s="45" t="str">
        <f t="shared" si="0"/>
        <v>Mon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43893</v>
      </c>
      <c r="C8" s="45" t="str">
        <f t="shared" si="0"/>
        <v>Tue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43894</v>
      </c>
      <c r="C9" s="45" t="str">
        <f t="shared" si="0"/>
        <v>Wed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43895</v>
      </c>
      <c r="C10" s="45" t="str">
        <f t="shared" si="0"/>
        <v>Thu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43896</v>
      </c>
      <c r="C11" s="45" t="str">
        <f t="shared" si="0"/>
        <v>Fri</v>
      </c>
      <c r="D11" s="90">
        <f t="shared" si="3"/>
        <v>0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43897</v>
      </c>
      <c r="C12" s="45" t="str">
        <f t="shared" si="0"/>
        <v>Sat</v>
      </c>
      <c r="D12" s="90">
        <f t="shared" si="3"/>
        <v>0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43898</v>
      </c>
      <c r="C13" s="45" t="str">
        <f t="shared" si="0"/>
        <v>Sun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43899</v>
      </c>
      <c r="C14" s="45" t="str">
        <f t="shared" si="0"/>
        <v>Mon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43900</v>
      </c>
      <c r="C15" s="45" t="str">
        <f t="shared" si="0"/>
        <v>Tue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43901</v>
      </c>
      <c r="C16" s="45" t="str">
        <f t="shared" si="0"/>
        <v>Wed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43902</v>
      </c>
      <c r="C17" s="45" t="str">
        <f t="shared" si="0"/>
        <v>Thu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43903</v>
      </c>
      <c r="C18" s="45" t="str">
        <f t="shared" si="0"/>
        <v>Fri</v>
      </c>
      <c r="D18" s="90">
        <f t="shared" si="3"/>
        <v>0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43904</v>
      </c>
      <c r="C19" s="45" t="str">
        <f t="shared" si="0"/>
        <v>Sat</v>
      </c>
      <c r="D19" s="90">
        <f t="shared" si="3"/>
        <v>0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43905</v>
      </c>
      <c r="C20" s="45" t="str">
        <f t="shared" si="0"/>
        <v>Sun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43906</v>
      </c>
      <c r="C21" s="45" t="str">
        <f t="shared" si="0"/>
        <v>Mon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43907</v>
      </c>
      <c r="C22" s="45" t="str">
        <f t="shared" si="0"/>
        <v>Tue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43908</v>
      </c>
      <c r="C23" s="45" t="str">
        <f t="shared" si="0"/>
        <v>Wed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43909</v>
      </c>
      <c r="C24" s="45" t="str">
        <f t="shared" si="0"/>
        <v>Thu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43910</v>
      </c>
      <c r="C25" s="45" t="str">
        <f t="shared" si="0"/>
        <v>Fri</v>
      </c>
      <c r="D25" s="90">
        <f t="shared" si="3"/>
        <v>0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43911</v>
      </c>
      <c r="C26" s="45" t="str">
        <f t="shared" si="0"/>
        <v>Sat</v>
      </c>
      <c r="D26" s="90">
        <f t="shared" si="3"/>
        <v>0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43912</v>
      </c>
      <c r="C27" s="45" t="str">
        <f t="shared" si="0"/>
        <v>Sun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43913</v>
      </c>
      <c r="C28" s="45" t="str">
        <f t="shared" si="0"/>
        <v>Mon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43914</v>
      </c>
      <c r="C29" s="45" t="str">
        <f t="shared" si="0"/>
        <v>Tue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43915</v>
      </c>
      <c r="C30" s="45" t="str">
        <f t="shared" si="0"/>
        <v>Wed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43916</v>
      </c>
      <c r="C31" s="45" t="str">
        <f t="shared" si="0"/>
        <v>Thu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43917</v>
      </c>
      <c r="C32" s="45" t="str">
        <f t="shared" si="0"/>
        <v>Fri</v>
      </c>
      <c r="D32" s="90">
        <f t="shared" si="3"/>
        <v>0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43918</v>
      </c>
      <c r="C33" s="45" t="str">
        <f t="shared" si="0"/>
        <v>Sat</v>
      </c>
      <c r="D33" s="90">
        <f t="shared" si="3"/>
        <v>0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43919</v>
      </c>
      <c r="C34" s="45" t="str">
        <f t="shared" si="0"/>
        <v>Sun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43920</v>
      </c>
      <c r="C35" s="45" t="str">
        <f t="shared" si="0"/>
        <v>Mon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43921</v>
      </c>
      <c r="C36" s="45" t="str">
        <f t="shared" si="0"/>
        <v>Tue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8.049999999999997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17" t="s">
        <v>50</v>
      </c>
      <c r="B38" s="118"/>
      <c r="C38" s="118"/>
      <c r="D38" s="118"/>
      <c r="E38" s="118"/>
      <c r="F38" s="119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8.049999999999997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20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21"/>
      <c r="I40" s="121"/>
      <c r="J40" s="122"/>
      <c r="K40" s="84"/>
      <c r="L40" s="85"/>
      <c r="S40" s="123" t="s">
        <v>34</v>
      </c>
      <c r="T40" s="124"/>
      <c r="U40" s="125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1" t="s">
        <v>43</v>
      </c>
      <c r="G43" s="112"/>
      <c r="H43" s="112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1" t="s">
        <v>42</v>
      </c>
      <c r="G44" s="112"/>
      <c r="H44" s="112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57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5.75" customHeight="1">
      <c r="A53" s="33"/>
      <c r="B53" s="9"/>
      <c r="C53" s="31"/>
      <c r="D53" s="31"/>
    </row>
    <row r="54" spans="1:4" s="3" customFormat="1" ht="12.75">
      <c r="A54" s="33"/>
      <c r="B54" s="9"/>
      <c r="C54" s="31"/>
      <c r="D54" s="99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>
        <v>2020</v>
      </c>
    </row>
    <row r="58" spans="1:4" s="35" customFormat="1" ht="12.75">
      <c r="A58" s="34" t="s">
        <v>45</v>
      </c>
      <c r="B58" s="93" t="s">
        <v>45</v>
      </c>
      <c r="C58" s="94"/>
      <c r="D58" s="94"/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C44:E44"/>
    <mergeCell ref="F44:H44"/>
    <mergeCell ref="I44:L44"/>
    <mergeCell ref="C43:E43"/>
    <mergeCell ref="F43:H43"/>
    <mergeCell ref="I43:L43"/>
    <mergeCell ref="S40:U40"/>
    <mergeCell ref="S2:T2"/>
    <mergeCell ref="F2:G2"/>
    <mergeCell ref="H2:I2"/>
    <mergeCell ref="L2:M2"/>
    <mergeCell ref="N2:O2"/>
    <mergeCell ref="O4:R4"/>
    <mergeCell ref="Q2:R2"/>
    <mergeCell ref="A38:F38"/>
    <mergeCell ref="G40:J40"/>
    <mergeCell ref="A4:D4"/>
    <mergeCell ref="E4:G4"/>
    <mergeCell ref="H4:N4"/>
    <mergeCell ref="A51:C51"/>
    <mergeCell ref="A49:C49"/>
    <mergeCell ref="E49:H49"/>
    <mergeCell ref="C45:E45"/>
    <mergeCell ref="A48:C48"/>
    <mergeCell ref="A50:C50"/>
    <mergeCell ref="I45:L45"/>
  </mergeCells>
  <conditionalFormatting sqref="D51">
    <cfRule type="expression" priority="31" dxfId="1" stopIfTrue="1">
      <formula>OR($C51=$B$68,$C51=$B$69,$C51=$B$70)</formula>
    </cfRule>
    <cfRule type="expression" priority="32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33" dxfId="0" stopIfTrue="1">
      <formula>AND($H$2="רן",$N$2="יחזקאל")</formula>
    </cfRule>
  </conditionalFormatting>
  <conditionalFormatting sqref="W6:W36">
    <cfRule type="cellIs" priority="78" dxfId="23" operator="equal" stopIfTrue="1">
      <formula>$B$60</formula>
    </cfRule>
  </conditionalFormatting>
  <conditionalFormatting sqref="T6:V36 G6:R36 A6:C36">
    <cfRule type="expression" priority="83" dxfId="1" stopIfTrue="1">
      <formula>WEEKDAY($B6)&gt;=6</formula>
    </cfRule>
  </conditionalFormatting>
  <conditionalFormatting sqref="D6:D36">
    <cfRule type="expression" priority="84" dxfId="1" stopIfTrue="1">
      <formula>WEEKDAY($B6)&gt;=6</formula>
    </cfRule>
    <cfRule type="expression" priority="85" dxfId="20" stopIfTrue="1">
      <formula>OR($A6=$B$70,$A6=$B$71)</formula>
    </cfRule>
  </conditionalFormatting>
  <conditionalFormatting sqref="E6">
    <cfRule type="expression" priority="21" dxfId="10" stopIfTrue="1">
      <formula>AND(SUM(H6:N6)&lt;G6,AND($C6&lt;&gt;$B$68,$C6&lt;&gt;$B$69,$C6&lt;&gt;$B$70))</formula>
    </cfRule>
    <cfRule type="expression" priority="22" dxfId="0" stopIfTrue="1">
      <formula>SUM(H6:N6)&gt;G6+0.0001</formula>
    </cfRule>
    <cfRule type="expression" priority="23" dxfId="1" stopIfTrue="1">
      <formula>WEEKDAY($B6)&gt;=6</formula>
    </cfRule>
  </conditionalFormatting>
  <conditionalFormatting sqref="F6">
    <cfRule type="expression" priority="24" dxfId="10" stopIfTrue="1">
      <formula>AND(SUM(H6:N6)&lt;G6,AND($C6&lt;&gt;$B$68,$C6&lt;&gt;$B$69,$C6&lt;&gt;$B$70))</formula>
    </cfRule>
    <cfRule type="expression" priority="25" dxfId="0" stopIfTrue="1">
      <formula>SUM(H6:N6)&gt;G6+0.0001</formula>
    </cfRule>
    <cfRule type="expression" priority="26" dxfId="1" stopIfTrue="1">
      <formula>WEEKDAY($B6)&gt;=6</formula>
    </cfRule>
  </conditionalFormatting>
  <conditionalFormatting sqref="E7:E36">
    <cfRule type="expression" priority="15" dxfId="10" stopIfTrue="1">
      <formula>AND(SUM(H7:N7)&lt;G7,AND($C7&lt;&gt;$B$68,$C7&lt;&gt;$B$69,$C7&lt;&gt;$B$70))</formula>
    </cfRule>
    <cfRule type="expression" priority="16" dxfId="0" stopIfTrue="1">
      <formula>SUM(H7:N7)&gt;G7+0.0001</formula>
    </cfRule>
    <cfRule type="expression" priority="17" dxfId="1" stopIfTrue="1">
      <formula>WEEKDAY($B7)&gt;=6</formula>
    </cfRule>
  </conditionalFormatting>
  <conditionalFormatting sqref="F7:F36">
    <cfRule type="expression" priority="18" dxfId="10" stopIfTrue="1">
      <formula>AND(SUM(H7:N7)&lt;G7,AND($C7&lt;&gt;$B$68,$C7&lt;&gt;$B$69,$C7&lt;&gt;$B$70))</formula>
    </cfRule>
    <cfRule type="expression" priority="19" dxfId="0" stopIfTrue="1">
      <formula>SUM(H7:N7)&gt;G7+0.0001</formula>
    </cfRule>
    <cfRule type="expression" priority="20" dxfId="1" stopIfTrue="1">
      <formula>WEEKDAY($B7)&gt;=6</formula>
    </cfRule>
  </conditionalFormatting>
  <conditionalFormatting sqref="S6">
    <cfRule type="expression" priority="12" dxfId="4" stopIfTrue="1">
      <formula>SUM(H6:N6)&lt;G6</formula>
    </cfRule>
    <cfRule type="expression" priority="13" dxfId="0" stopIfTrue="1">
      <formula>SUM(H6:N6)&gt;G6+0.00001</formula>
    </cfRule>
    <cfRule type="expression" priority="14" dxfId="1" stopIfTrue="1">
      <formula>WEEKDAY($B6)&gt;=6</formula>
    </cfRule>
  </conditionalFormatting>
  <conditionalFormatting sqref="S7:S36">
    <cfRule type="expression" priority="9" dxfId="4" stopIfTrue="1">
      <formula>SUM(H7:N7)&lt;G7</formula>
    </cfRule>
    <cfRule type="expression" priority="10" dxfId="0" stopIfTrue="1">
      <formula>SUM(H7:N7)&gt;G7+0.00001</formula>
    </cfRule>
    <cfRule type="expression" priority="11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5" r:id="rId3"/>
  <headerFooter>
    <oddHeader>&amp;L&amp;A&amp;C&amp;F&amp;R&amp;T
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61"/>
  <sheetViews>
    <sheetView showGridLines="0" rightToLeft="1" zoomScale="80" zoomScaleNormal="80" zoomScalePageLayoutView="0" workbookViewId="0" topLeftCell="A1">
      <pane xSplit="7" ySplit="5" topLeftCell="H2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2" sqref="B2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DATE(D58,4,1)</f>
        <v>43922</v>
      </c>
      <c r="C2" s="64" t="s">
        <v>38</v>
      </c>
      <c r="D2" s="63"/>
      <c r="E2" s="1"/>
      <c r="F2" s="113" t="s">
        <v>29</v>
      </c>
      <c r="G2" s="113"/>
      <c r="H2" s="100">
        <f>IF('3.20'!H2:I2&lt;&gt;"",'3.20'!H2:I2,"")</f>
      </c>
      <c r="I2" s="100"/>
      <c r="J2" s="71"/>
      <c r="L2" s="113" t="s">
        <v>53</v>
      </c>
      <c r="M2" s="113"/>
      <c r="N2" s="100">
        <f>IF('3.20'!N2:O2&lt;&gt;"",'3.20'!N2:O2,"")</f>
      </c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43922</v>
      </c>
      <c r="C6" s="45" t="str">
        <f aca="true" t="shared" si="0" ref="C6:C35">TEXT(B6,"ddd")</f>
        <v>Wed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43923</v>
      </c>
      <c r="C7" s="45" t="str">
        <f t="shared" si="0"/>
        <v>Thu</v>
      </c>
      <c r="D7" s="90">
        <f aca="true" t="shared" si="3" ref="D7:D35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43924</v>
      </c>
      <c r="C8" s="45" t="str">
        <f t="shared" si="0"/>
        <v>Fri</v>
      </c>
      <c r="D8" s="90">
        <f t="shared" si="3"/>
        <v>0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43925</v>
      </c>
      <c r="C9" s="45" t="str">
        <f t="shared" si="0"/>
        <v>Sat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43926</v>
      </c>
      <c r="C10" s="45" t="str">
        <f t="shared" si="0"/>
        <v>Sun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43927</v>
      </c>
      <c r="C11" s="45" t="str">
        <f t="shared" si="0"/>
        <v>Mon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43928</v>
      </c>
      <c r="C12" s="45" t="str">
        <f t="shared" si="0"/>
        <v>Tue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43929</v>
      </c>
      <c r="C13" s="45" t="str">
        <f t="shared" si="0"/>
        <v>Wed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43930</v>
      </c>
      <c r="C14" s="45" t="str">
        <f t="shared" si="0"/>
        <v>Thu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43931</v>
      </c>
      <c r="C15" s="45" t="str">
        <f t="shared" si="0"/>
        <v>Fri</v>
      </c>
      <c r="D15" s="90">
        <f t="shared" si="3"/>
        <v>0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43932</v>
      </c>
      <c r="C16" s="45" t="str">
        <f t="shared" si="0"/>
        <v>Sat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43933</v>
      </c>
      <c r="C17" s="45" t="str">
        <f t="shared" si="0"/>
        <v>Sun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43934</v>
      </c>
      <c r="C18" s="45" t="str">
        <f t="shared" si="0"/>
        <v>Mon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43935</v>
      </c>
      <c r="C19" s="45" t="str">
        <f t="shared" si="0"/>
        <v>Tue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43936</v>
      </c>
      <c r="C20" s="45" t="str">
        <f t="shared" si="0"/>
        <v>Wed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43937</v>
      </c>
      <c r="C21" s="45" t="str">
        <f t="shared" si="0"/>
        <v>Thu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43938</v>
      </c>
      <c r="C22" s="45" t="str">
        <f t="shared" si="0"/>
        <v>Fri</v>
      </c>
      <c r="D22" s="90">
        <f t="shared" si="3"/>
        <v>0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43939</v>
      </c>
      <c r="C23" s="45" t="str">
        <f t="shared" si="0"/>
        <v>Sat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43940</v>
      </c>
      <c r="C24" s="45" t="str">
        <f t="shared" si="0"/>
        <v>Sun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43941</v>
      </c>
      <c r="C25" s="45" t="str">
        <f t="shared" si="0"/>
        <v>Mon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43942</v>
      </c>
      <c r="C26" s="45" t="str">
        <f t="shared" si="0"/>
        <v>Tue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43943</v>
      </c>
      <c r="C27" s="45" t="str">
        <f t="shared" si="0"/>
        <v>Wed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43944</v>
      </c>
      <c r="C28" s="45" t="str">
        <f t="shared" si="0"/>
        <v>Thu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43945</v>
      </c>
      <c r="C29" s="45" t="str">
        <f t="shared" si="0"/>
        <v>Fri</v>
      </c>
      <c r="D29" s="90">
        <f t="shared" si="3"/>
        <v>0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43946</v>
      </c>
      <c r="C30" s="45" t="str">
        <f t="shared" si="0"/>
        <v>Sat</v>
      </c>
      <c r="D30" s="90">
        <f t="shared" si="3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43947</v>
      </c>
      <c r="C31" s="45" t="str">
        <f t="shared" si="0"/>
        <v>Sun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43948</v>
      </c>
      <c r="C32" s="45" t="str">
        <f t="shared" si="0"/>
        <v>Mon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43949</v>
      </c>
      <c r="C33" s="45" t="str">
        <f t="shared" si="0"/>
        <v>Tue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43950</v>
      </c>
      <c r="C34" s="45" t="str">
        <f t="shared" si="0"/>
        <v>Wed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 t="shared" si="5"/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43951</v>
      </c>
      <c r="C35" s="45" t="str">
        <f t="shared" si="0"/>
        <v>Thu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7.699999999999997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0</v>
      </c>
      <c r="N36" s="21">
        <f t="shared" si="8"/>
        <v>0</v>
      </c>
      <c r="O36" s="24">
        <f t="shared" si="8"/>
        <v>0</v>
      </c>
      <c r="P36" s="23">
        <f t="shared" si="8"/>
        <v>0</v>
      </c>
      <c r="Q36" s="23">
        <f t="shared" si="8"/>
        <v>0</v>
      </c>
      <c r="R36" s="2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17" t="s">
        <v>50</v>
      </c>
      <c r="B37" s="118"/>
      <c r="C37" s="118"/>
      <c r="D37" s="118"/>
      <c r="E37" s="118"/>
      <c r="F37" s="119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7.699999999999997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20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21"/>
      <c r="I39" s="121"/>
      <c r="J39" s="122"/>
      <c r="K39" s="84"/>
      <c r="L39" s="85"/>
      <c r="S39" s="123" t="s">
        <v>34</v>
      </c>
      <c r="T39" s="124"/>
      <c r="U39" s="125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1" t="s">
        <v>43</v>
      </c>
      <c r="G42" s="112"/>
      <c r="H42" s="112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1" t="s">
        <v>42</v>
      </c>
      <c r="G43" s="112"/>
      <c r="H43" s="112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4" s="3" customFormat="1" ht="12.75">
      <c r="A45" s="9"/>
      <c r="B45" s="9"/>
      <c r="C45" s="31"/>
      <c r="D45" s="31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54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2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2020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  <row r="144" ht="12.75">
      <c r="B144" s="35"/>
    </row>
    <row r="145" ht="12.75">
      <c r="B145" s="35"/>
    </row>
    <row r="146" ht="12.75">
      <c r="B146" s="35"/>
    </row>
    <row r="147" ht="12.75">
      <c r="B147" s="35"/>
    </row>
    <row r="148" ht="12.75">
      <c r="B148" s="35"/>
    </row>
    <row r="149" ht="12.75">
      <c r="B149" s="35"/>
    </row>
    <row r="150" ht="12.75">
      <c r="B150" s="35"/>
    </row>
    <row r="151" ht="12.75">
      <c r="B151" s="35"/>
    </row>
    <row r="152" ht="12.75">
      <c r="B152" s="35"/>
    </row>
    <row r="153" ht="12.75">
      <c r="B153" s="35"/>
    </row>
    <row r="154" ht="12.75">
      <c r="B154" s="35"/>
    </row>
    <row r="155" ht="12.75">
      <c r="B155" s="35"/>
    </row>
    <row r="156" ht="12.75">
      <c r="B156" s="35"/>
    </row>
    <row r="157" ht="12.75">
      <c r="B157" s="35"/>
    </row>
    <row r="158" ht="12.75">
      <c r="B158" s="35"/>
    </row>
    <row r="159" ht="12.75">
      <c r="B159" s="35"/>
    </row>
    <row r="160" ht="12.75">
      <c r="B160" s="35"/>
    </row>
    <row r="161" ht="12.75">
      <c r="B161" s="35"/>
    </row>
  </sheetData>
  <sheetProtection/>
  <mergeCells count="26">
    <mergeCell ref="C44:E44"/>
    <mergeCell ref="I44:L44"/>
    <mergeCell ref="A50:C50"/>
    <mergeCell ref="A48:C48"/>
    <mergeCell ref="A49:C49"/>
    <mergeCell ref="E49:H49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</mergeCells>
  <conditionalFormatting sqref="D50:D51">
    <cfRule type="expression" priority="22" dxfId="1" stopIfTrue="1">
      <formula>OR($C50=$B$68,$C50=$B$69,$C50=$B$70)</formula>
    </cfRule>
    <cfRule type="expression" priority="23" dxfId="0" stopIfTrue="1">
      <formula>OR($W50=$B$60)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4" dxfId="0" stopIfTrue="1">
      <formula>AND($H$2="רן",$N$2="יחזקאל")</formula>
    </cfRule>
  </conditionalFormatting>
  <conditionalFormatting sqref="W6:W35">
    <cfRule type="cellIs" priority="106" dxfId="23" operator="equal" stopIfTrue="1">
      <formula>$B$60</formula>
    </cfRule>
  </conditionalFormatting>
  <conditionalFormatting sqref="T6:V35 G6:R35 A6:C35">
    <cfRule type="expression" priority="111" dxfId="1" stopIfTrue="1">
      <formula>WEEKDAY($B6)&gt;=6</formula>
    </cfRule>
  </conditionalFormatting>
  <conditionalFormatting sqref="D6:D35">
    <cfRule type="expression" priority="112" dxfId="1" stopIfTrue="1">
      <formula>WEEKDAY($B6)&gt;=6</formula>
    </cfRule>
    <cfRule type="expression" priority="113" dxfId="20" stopIfTrue="1">
      <formula>OR($A6=$B$70,$A6=$B$71)</formula>
    </cfRule>
  </conditionalFormatting>
  <conditionalFormatting sqref="E6">
    <cfRule type="expression" priority="13" dxfId="10" stopIfTrue="1">
      <formula>AND(SUM(H6:N6)&lt;G6,AND($C6&lt;&gt;$B$68,$C6&lt;&gt;$B$69,$C6&lt;&gt;$B$70))</formula>
    </cfRule>
    <cfRule type="expression" priority="14" dxfId="0" stopIfTrue="1">
      <formula>SUM(H6:N6)&gt;G6+0.0001</formula>
    </cfRule>
    <cfRule type="expression" priority="15" dxfId="1" stopIfTrue="1">
      <formula>WEEKDAY($B6)&gt;=6</formula>
    </cfRule>
  </conditionalFormatting>
  <conditionalFormatting sqref="F6">
    <cfRule type="expression" priority="16" dxfId="10" stopIfTrue="1">
      <formula>AND(SUM(H6:N6)&lt;G6,AND($C6&lt;&gt;$B$68,$C6&lt;&gt;$B$69,$C6&lt;&gt;$B$70))</formula>
    </cfRule>
    <cfRule type="expression" priority="17" dxfId="0" stopIfTrue="1">
      <formula>SUM(H6:N6)&gt;G6+0.0001</formula>
    </cfRule>
    <cfRule type="expression" priority="18" dxfId="1" stopIfTrue="1">
      <formula>WEEKDAY($B6)&gt;=6</formula>
    </cfRule>
  </conditionalFormatting>
  <conditionalFormatting sqref="E7:E35">
    <cfRule type="expression" priority="7" dxfId="10" stopIfTrue="1">
      <formula>AND(SUM(H7:N7)&lt;G7,AND($C7&lt;&gt;$B$68,$C7&lt;&gt;$B$69,$C7&lt;&gt;$B$70))</formula>
    </cfRule>
    <cfRule type="expression" priority="8" dxfId="0" stopIfTrue="1">
      <formula>SUM(H7:N7)&gt;G7+0.0001</formula>
    </cfRule>
    <cfRule type="expression" priority="9" dxfId="1" stopIfTrue="1">
      <formula>WEEKDAY($B7)&gt;=6</formula>
    </cfRule>
  </conditionalFormatting>
  <conditionalFormatting sqref="F7:F35">
    <cfRule type="expression" priority="10" dxfId="10" stopIfTrue="1">
      <formula>AND(SUM(H7:N7)&lt;G7,AND($C7&lt;&gt;$B$68,$C7&lt;&gt;$B$69,$C7&lt;&gt;$B$70))</formula>
    </cfRule>
    <cfRule type="expression" priority="11" dxfId="0" stopIfTrue="1">
      <formula>SUM(H7:N7)&gt;G7+0.0001</formula>
    </cfRule>
    <cfRule type="expression" priority="12" dxfId="1" stopIfTrue="1">
      <formula>WEEKDAY($B7)&gt;=6</formula>
    </cfRule>
  </conditionalFormatting>
  <conditionalFormatting sqref="S6">
    <cfRule type="expression" priority="4" dxfId="4" stopIfTrue="1">
      <formula>SUM(H6:N6)&lt;G6</formula>
    </cfRule>
    <cfRule type="expression" priority="5" dxfId="0" stopIfTrue="1">
      <formula>SUM(H6:N6)&gt;G6+0.00001</formula>
    </cfRule>
    <cfRule type="expression" priority="6" dxfId="1" stopIfTrue="1">
      <formula>WEEKDAY($B6)&gt;=6</formula>
    </cfRule>
  </conditionalFormatting>
  <conditionalFormatting sqref="S7:S35">
    <cfRule type="expression" priority="1" dxfId="4" stopIfTrue="1">
      <formula>SUM(H7:N7)&lt;G7</formula>
    </cfRule>
    <cfRule type="expression" priority="2" dxfId="0" stopIfTrue="1">
      <formula>SUM(H7:N7)&gt;G7+0.00001</formula>
    </cfRule>
    <cfRule type="expression" priority="3" dxfId="1" stopIfTrue="1">
      <formula>WEEKDAY($B7)&gt;=6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H6:R35 E6:F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58"/>
  <sheetViews>
    <sheetView showGridLines="0" rightToLeft="1" zoomScale="80" zoomScaleNormal="80" zoomScalePageLayoutView="0" workbookViewId="0" topLeftCell="A1">
      <pane xSplit="7" ySplit="5" topLeftCell="H30" activePane="bottomRight" state="frozen"/>
      <selection pane="topLeft" activeCell="A1" sqref="A1"/>
      <selection pane="topRight" activeCell="H1" sqref="H1"/>
      <selection pane="bottomLeft" activeCell="A6" sqref="A6"/>
      <selection pane="bottomRight" activeCell="I55" sqref="I55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DATE(D58,5,1)</f>
        <v>43952</v>
      </c>
      <c r="C2" s="64" t="s">
        <v>38</v>
      </c>
      <c r="D2" s="63"/>
      <c r="E2" s="1"/>
      <c r="F2" s="113" t="s">
        <v>29</v>
      </c>
      <c r="G2" s="113"/>
      <c r="H2" s="100">
        <f>IF('4.20'!H2:I2&lt;&gt;"",'4.20'!H2:I2,"")</f>
      </c>
      <c r="I2" s="100"/>
      <c r="J2" s="71"/>
      <c r="L2" s="113" t="s">
        <v>53</v>
      </c>
      <c r="M2" s="113"/>
      <c r="N2" s="100">
        <f>IF('4.20'!N2:O2&lt;&gt;"",'4.20'!N2:O2,"")</f>
      </c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43952</v>
      </c>
      <c r="C6" s="45" t="str">
        <f aca="true" t="shared" si="0" ref="C6:C36">TEXT(B6,"ddd")</f>
        <v>Fri</v>
      </c>
      <c r="D6" s="90">
        <f>IF(WEEKDAY(B6)=6,0,(IF(WEEKDAY(B6)=7,0,(IF(A6=$B$70,$D$51,(IF(A6=$B$71,0,(IF(OR(WEEKDAY(B6)=1,WEEKDAY(B6)=2,WEEKDAY(B6)=3,WEEKDAY(B6)=4,WEEKDAY(B6)=5),$D$50)))))))))</f>
        <v>0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43953</v>
      </c>
      <c r="C7" s="45" t="str">
        <f t="shared" si="0"/>
        <v>Sat</v>
      </c>
      <c r="D7" s="90">
        <f aca="true" t="shared" si="3" ref="D7:D36">IF(WEEKDAY(B7)=6,0,(IF(WEEKDAY(B7)=7,0,(IF(A7=$B$70,$D$51,(IF(A7=$B$71,0,(IF(OR(WEEKDAY(B7)=1,WEEKDAY(B7)=2,WEEKDAY(B7)=3,WEEKDAY(B7)=4,WEEKDAY(B7)=5),$D$50)))))))))</f>
        <v>0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43954</v>
      </c>
      <c r="C8" s="45" t="str">
        <f t="shared" si="0"/>
        <v>Sun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43955</v>
      </c>
      <c r="C9" s="45" t="str">
        <f t="shared" si="0"/>
        <v>Mon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43956</v>
      </c>
      <c r="C10" s="45" t="str">
        <f t="shared" si="0"/>
        <v>Tue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43957</v>
      </c>
      <c r="C11" s="45" t="str">
        <f t="shared" si="0"/>
        <v>Wed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43958</v>
      </c>
      <c r="C12" s="45" t="str">
        <f t="shared" si="0"/>
        <v>Thu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43959</v>
      </c>
      <c r="C13" s="45" t="str">
        <f t="shared" si="0"/>
        <v>Fri</v>
      </c>
      <c r="D13" s="90">
        <f t="shared" si="3"/>
        <v>0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43960</v>
      </c>
      <c r="C14" s="45" t="str">
        <f t="shared" si="0"/>
        <v>Sat</v>
      </c>
      <c r="D14" s="90">
        <f t="shared" si="3"/>
        <v>0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43961</v>
      </c>
      <c r="C15" s="45" t="str">
        <f t="shared" si="0"/>
        <v>Sun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43962</v>
      </c>
      <c r="C16" s="45" t="str">
        <f t="shared" si="0"/>
        <v>Mon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43963</v>
      </c>
      <c r="C17" s="45" t="str">
        <f t="shared" si="0"/>
        <v>Tue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43964</v>
      </c>
      <c r="C18" s="45" t="str">
        <f t="shared" si="0"/>
        <v>Wed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43965</v>
      </c>
      <c r="C19" s="45" t="str">
        <f t="shared" si="0"/>
        <v>Thu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43966</v>
      </c>
      <c r="C20" s="45" t="str">
        <f t="shared" si="0"/>
        <v>Fri</v>
      </c>
      <c r="D20" s="90">
        <f t="shared" si="3"/>
        <v>0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43967</v>
      </c>
      <c r="C21" s="45" t="str">
        <f t="shared" si="0"/>
        <v>Sat</v>
      </c>
      <c r="D21" s="90">
        <f t="shared" si="3"/>
        <v>0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43968</v>
      </c>
      <c r="C22" s="45" t="str">
        <f t="shared" si="0"/>
        <v>Sun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43969</v>
      </c>
      <c r="C23" s="45" t="str">
        <f t="shared" si="0"/>
        <v>Mon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43970</v>
      </c>
      <c r="C24" s="45" t="str">
        <f t="shared" si="0"/>
        <v>Tue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43971</v>
      </c>
      <c r="C25" s="45" t="str">
        <f t="shared" si="0"/>
        <v>Wed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43972</v>
      </c>
      <c r="C26" s="45" t="str">
        <f t="shared" si="0"/>
        <v>Thu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43973</v>
      </c>
      <c r="C27" s="45" t="str">
        <f t="shared" si="0"/>
        <v>Fri</v>
      </c>
      <c r="D27" s="90">
        <f t="shared" si="3"/>
        <v>0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43974</v>
      </c>
      <c r="C28" s="45" t="str">
        <f t="shared" si="0"/>
        <v>Sat</v>
      </c>
      <c r="D28" s="90">
        <f t="shared" si="3"/>
        <v>0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43975</v>
      </c>
      <c r="C29" s="45" t="str">
        <f t="shared" si="0"/>
        <v>Sun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43976</v>
      </c>
      <c r="C30" s="45" t="str">
        <f t="shared" si="0"/>
        <v>Mon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43977</v>
      </c>
      <c r="C31" s="45" t="str">
        <f t="shared" si="0"/>
        <v>Tue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43978</v>
      </c>
      <c r="C32" s="45" t="str">
        <f t="shared" si="0"/>
        <v>Wed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43979</v>
      </c>
      <c r="C33" s="45" t="str">
        <f t="shared" si="0"/>
        <v>Thu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43980</v>
      </c>
      <c r="C34" s="45" t="str">
        <f t="shared" si="0"/>
        <v>Fri</v>
      </c>
      <c r="D34" s="90">
        <f t="shared" si="3"/>
        <v>0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43981</v>
      </c>
      <c r="C35" s="45" t="str">
        <f t="shared" si="0"/>
        <v>Sat</v>
      </c>
      <c r="D35" s="90">
        <f t="shared" si="3"/>
        <v>0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43982</v>
      </c>
      <c r="C36" s="45" t="str">
        <f t="shared" si="0"/>
        <v>Sun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7.349999999999997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17" t="s">
        <v>50</v>
      </c>
      <c r="B38" s="118"/>
      <c r="C38" s="118"/>
      <c r="D38" s="118"/>
      <c r="E38" s="118"/>
      <c r="F38" s="119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7.349999999999997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20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21"/>
      <c r="I40" s="121"/>
      <c r="J40" s="122"/>
      <c r="K40" s="84"/>
      <c r="L40" s="85"/>
      <c r="S40" s="123" t="s">
        <v>34</v>
      </c>
      <c r="T40" s="124"/>
      <c r="U40" s="125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1" t="s">
        <v>43</v>
      </c>
      <c r="G43" s="112"/>
      <c r="H43" s="112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1" t="s">
        <v>42</v>
      </c>
      <c r="G44" s="112"/>
      <c r="H44" s="112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54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2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2020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spans="1:3" ht="12.75">
      <c r="A136" s="35"/>
      <c r="B136" s="35"/>
      <c r="C136" s="94"/>
    </row>
    <row r="137" spans="1:3" ht="12.75">
      <c r="A137" s="35"/>
      <c r="B137" s="35"/>
      <c r="C137" s="94"/>
    </row>
    <row r="138" spans="1:3" ht="12.75">
      <c r="A138" s="35"/>
      <c r="B138" s="35"/>
      <c r="C138" s="94"/>
    </row>
    <row r="139" spans="1:3" ht="12.75">
      <c r="A139" s="35"/>
      <c r="B139" s="35"/>
      <c r="C139" s="94"/>
    </row>
    <row r="140" spans="1:3" ht="12.75">
      <c r="A140" s="35"/>
      <c r="B140" s="35"/>
      <c r="C140" s="94"/>
    </row>
    <row r="141" spans="1:3" ht="12.75">
      <c r="A141" s="35"/>
      <c r="B141" s="35"/>
      <c r="C141" s="94"/>
    </row>
    <row r="142" spans="1:3" ht="12.75">
      <c r="A142" s="35"/>
      <c r="B142" s="35"/>
      <c r="C142" s="94"/>
    </row>
    <row r="143" spans="1:3" ht="12.75">
      <c r="A143" s="35"/>
      <c r="B143" s="35"/>
      <c r="C143" s="94"/>
    </row>
    <row r="144" spans="1:3" ht="12.75">
      <c r="A144" s="35"/>
      <c r="B144" s="35"/>
      <c r="C144" s="94"/>
    </row>
    <row r="145" spans="1:3" ht="12.75">
      <c r="A145" s="35"/>
      <c r="B145" s="35"/>
      <c r="C145" s="94"/>
    </row>
    <row r="146" spans="1:3" ht="12.75">
      <c r="A146" s="35"/>
      <c r="B146" s="35"/>
      <c r="C146" s="94"/>
    </row>
    <row r="147" spans="1:3" ht="12.75">
      <c r="A147" s="35"/>
      <c r="B147" s="35"/>
      <c r="C147" s="94"/>
    </row>
    <row r="148" spans="1:3" ht="12.75">
      <c r="A148" s="35"/>
      <c r="B148" s="35"/>
      <c r="C148" s="94"/>
    </row>
    <row r="149" spans="1:3" ht="12.75">
      <c r="A149" s="35"/>
      <c r="B149" s="35"/>
      <c r="C149" s="94"/>
    </row>
    <row r="150" spans="1:3" ht="12.75">
      <c r="A150" s="35"/>
      <c r="B150" s="35"/>
      <c r="C150" s="94"/>
    </row>
    <row r="151" spans="1:3" ht="12.75">
      <c r="A151" s="35"/>
      <c r="B151" s="35"/>
      <c r="C151" s="94"/>
    </row>
    <row r="152" spans="1:3" ht="12.75">
      <c r="A152" s="35"/>
      <c r="B152" s="35"/>
      <c r="C152" s="94"/>
    </row>
    <row r="153" spans="1:3" ht="12.75">
      <c r="A153" s="35"/>
      <c r="B153" s="35"/>
      <c r="C153" s="94"/>
    </row>
    <row r="154" spans="1:3" ht="12.75">
      <c r="A154" s="35"/>
      <c r="B154" s="35"/>
      <c r="C154" s="94"/>
    </row>
    <row r="155" spans="1:3" ht="12.75">
      <c r="A155" s="35"/>
      <c r="B155" s="35"/>
      <c r="C155" s="94"/>
    </row>
    <row r="156" spans="1:3" ht="12.75">
      <c r="A156" s="35"/>
      <c r="B156" s="35"/>
      <c r="C156" s="94"/>
    </row>
    <row r="157" spans="1:3" ht="12.75">
      <c r="A157" s="35"/>
      <c r="B157" s="35"/>
      <c r="C157" s="94"/>
    </row>
    <row r="158" spans="1:3" ht="12.75">
      <c r="A158" s="35"/>
      <c r="B158" s="35"/>
      <c r="C158" s="94"/>
    </row>
  </sheetData>
  <sheetProtection/>
  <mergeCells count="26">
    <mergeCell ref="E4:G4"/>
    <mergeCell ref="H4:N4"/>
    <mergeCell ref="C43:E43"/>
    <mergeCell ref="F43:H43"/>
    <mergeCell ref="A38:F38"/>
    <mergeCell ref="G40:J40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</mergeCells>
  <conditionalFormatting sqref="D50:D51">
    <cfRule type="expression" priority="23" dxfId="1" stopIfTrue="1">
      <formula>OR($C50=$B$68,$C50=$B$69,$C50=$B$70)</formula>
    </cfRule>
    <cfRule type="expression" priority="24" dxfId="0" stopIfTrue="1">
      <formula>OR($W50=$B$60)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5" dxfId="0" stopIfTrue="1">
      <formula>AND($H$2="רן",$N$2="יחזקאל")</formula>
    </cfRule>
  </conditionalFormatting>
  <conditionalFormatting sqref="W6:W36">
    <cfRule type="cellIs" priority="70" dxfId="23" operator="equal" stopIfTrue="1">
      <formula>$B$60</formula>
    </cfRule>
  </conditionalFormatting>
  <conditionalFormatting sqref="T6:V36 G6:R36 A6:C36">
    <cfRule type="expression" priority="75" dxfId="1" stopIfTrue="1">
      <formula>WEEKDAY($B6)&gt;=6</formula>
    </cfRule>
  </conditionalFormatting>
  <conditionalFormatting sqref="D6:D36">
    <cfRule type="expression" priority="76" dxfId="1" stopIfTrue="1">
      <formula>WEEKDAY($B6)&gt;=6</formula>
    </cfRule>
    <cfRule type="expression" priority="77" dxfId="20" stopIfTrue="1">
      <formula>OR($A6=$B$70,$A6=$B$71)</formula>
    </cfRule>
  </conditionalFormatting>
  <conditionalFormatting sqref="E6">
    <cfRule type="expression" priority="13" dxfId="10" stopIfTrue="1">
      <formula>AND(SUM(H6:N6)&lt;G6,AND($C6&lt;&gt;$B$68,$C6&lt;&gt;$B$69,$C6&lt;&gt;$B$70))</formula>
    </cfRule>
    <cfRule type="expression" priority="14" dxfId="0" stopIfTrue="1">
      <formula>SUM(H6:N6)&gt;G6+0.0001</formula>
    </cfRule>
    <cfRule type="expression" priority="15" dxfId="1" stopIfTrue="1">
      <formula>WEEKDAY($B6)&gt;=6</formula>
    </cfRule>
  </conditionalFormatting>
  <conditionalFormatting sqref="F6">
    <cfRule type="expression" priority="16" dxfId="10" stopIfTrue="1">
      <formula>AND(SUM(H6:N6)&lt;G6,AND($C6&lt;&gt;$B$68,$C6&lt;&gt;$B$69,$C6&lt;&gt;$B$70))</formula>
    </cfRule>
    <cfRule type="expression" priority="17" dxfId="0" stopIfTrue="1">
      <formula>SUM(H6:N6)&gt;G6+0.0001</formula>
    </cfRule>
    <cfRule type="expression" priority="18" dxfId="1" stopIfTrue="1">
      <formula>WEEKDAY($B6)&gt;=6</formula>
    </cfRule>
  </conditionalFormatting>
  <conditionalFormatting sqref="E7:E36">
    <cfRule type="expression" priority="7" dxfId="10" stopIfTrue="1">
      <formula>AND(SUM(H7:N7)&lt;G7,AND($C7&lt;&gt;$B$68,$C7&lt;&gt;$B$69,$C7&lt;&gt;$B$70))</formula>
    </cfRule>
    <cfRule type="expression" priority="8" dxfId="0" stopIfTrue="1">
      <formula>SUM(H7:N7)&gt;G7+0.0001</formula>
    </cfRule>
    <cfRule type="expression" priority="9" dxfId="1" stopIfTrue="1">
      <formula>WEEKDAY($B7)&gt;=6</formula>
    </cfRule>
  </conditionalFormatting>
  <conditionalFormatting sqref="F7:F36">
    <cfRule type="expression" priority="10" dxfId="10" stopIfTrue="1">
      <formula>AND(SUM(H7:N7)&lt;G7,AND($C7&lt;&gt;$B$68,$C7&lt;&gt;$B$69,$C7&lt;&gt;$B$70))</formula>
    </cfRule>
    <cfRule type="expression" priority="11" dxfId="0" stopIfTrue="1">
      <formula>SUM(H7:N7)&gt;G7+0.0001</formula>
    </cfRule>
    <cfRule type="expression" priority="12" dxfId="1" stopIfTrue="1">
      <formula>WEEKDAY($B7)&gt;=6</formula>
    </cfRule>
  </conditionalFormatting>
  <conditionalFormatting sqref="S6">
    <cfRule type="expression" priority="4" dxfId="4" stopIfTrue="1">
      <formula>SUM(H6:N6)&lt;G6</formula>
    </cfRule>
    <cfRule type="expression" priority="5" dxfId="0" stopIfTrue="1">
      <formula>SUM(H6:N6)&gt;G6+0.00001</formula>
    </cfRule>
    <cfRule type="expression" priority="6" dxfId="1" stopIfTrue="1">
      <formula>WEEKDAY($B6)&gt;=6</formula>
    </cfRule>
  </conditionalFormatting>
  <conditionalFormatting sqref="S7:S36">
    <cfRule type="expression" priority="1" dxfId="4" stopIfTrue="1">
      <formula>SUM(H7:N7)&lt;G7</formula>
    </cfRule>
    <cfRule type="expression" priority="2" dxfId="0" stopIfTrue="1">
      <formula>SUM(H7:N7)&gt;G7+0.00001</formula>
    </cfRule>
    <cfRule type="expression" priority="3" dxfId="1" stopIfTrue="1">
      <formula>WEEKDAY($B7)&gt;=6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30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9" sqref="D59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DATE(D58,6,1)</f>
        <v>43983</v>
      </c>
      <c r="C2" s="64" t="s">
        <v>38</v>
      </c>
      <c r="D2" s="63"/>
      <c r="E2" s="1"/>
      <c r="F2" s="113" t="s">
        <v>29</v>
      </c>
      <c r="G2" s="113"/>
      <c r="H2" s="100">
        <f>IF('5.20'!H2:I2&lt;&gt;"",'5.20'!H2:I2,"")</f>
      </c>
      <c r="I2" s="100"/>
      <c r="J2" s="71"/>
      <c r="L2" s="113" t="s">
        <v>53</v>
      </c>
      <c r="M2" s="113"/>
      <c r="N2" s="100">
        <f>IF('5.20'!N2:O2&lt;&gt;"",'5.20'!N2:O2,"")</f>
      </c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43983</v>
      </c>
      <c r="C6" s="45" t="str">
        <f aca="true" t="shared" si="0" ref="C6:C35">TEXT(B6,"ddd")</f>
        <v>Mon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43984</v>
      </c>
      <c r="C7" s="45" t="str">
        <f t="shared" si="0"/>
        <v>Tue</v>
      </c>
      <c r="D7" s="90">
        <f aca="true" t="shared" si="3" ref="D7:D35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43985</v>
      </c>
      <c r="C8" s="45" t="str">
        <f t="shared" si="0"/>
        <v>Wed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43986</v>
      </c>
      <c r="C9" s="45" t="str">
        <f t="shared" si="0"/>
        <v>Thu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43987</v>
      </c>
      <c r="C10" s="45" t="str">
        <f t="shared" si="0"/>
        <v>Fri</v>
      </c>
      <c r="D10" s="90">
        <f t="shared" si="3"/>
        <v>0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43988</v>
      </c>
      <c r="C11" s="45" t="str">
        <f t="shared" si="0"/>
        <v>Sat</v>
      </c>
      <c r="D11" s="90">
        <f t="shared" si="3"/>
        <v>0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43989</v>
      </c>
      <c r="C12" s="45" t="str">
        <f t="shared" si="0"/>
        <v>Sun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43990</v>
      </c>
      <c r="C13" s="45" t="str">
        <f t="shared" si="0"/>
        <v>Mon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43991</v>
      </c>
      <c r="C14" s="45" t="str">
        <f t="shared" si="0"/>
        <v>Tue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43992</v>
      </c>
      <c r="C15" s="45" t="str">
        <f t="shared" si="0"/>
        <v>Wed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43993</v>
      </c>
      <c r="C16" s="45" t="str">
        <f t="shared" si="0"/>
        <v>Thu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43994</v>
      </c>
      <c r="C17" s="45" t="str">
        <f t="shared" si="0"/>
        <v>Fri</v>
      </c>
      <c r="D17" s="90">
        <f t="shared" si="3"/>
        <v>0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43995</v>
      </c>
      <c r="C18" s="45" t="str">
        <f t="shared" si="0"/>
        <v>Sat</v>
      </c>
      <c r="D18" s="90">
        <f t="shared" si="3"/>
        <v>0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43996</v>
      </c>
      <c r="C19" s="45" t="str">
        <f t="shared" si="0"/>
        <v>Sun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43997</v>
      </c>
      <c r="C20" s="45" t="str">
        <f t="shared" si="0"/>
        <v>Mon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43998</v>
      </c>
      <c r="C21" s="45" t="str">
        <f t="shared" si="0"/>
        <v>Tue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43999</v>
      </c>
      <c r="C22" s="45" t="str">
        <f t="shared" si="0"/>
        <v>Wed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44000</v>
      </c>
      <c r="C23" s="45" t="str">
        <f t="shared" si="0"/>
        <v>Thu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44001</v>
      </c>
      <c r="C24" s="45" t="str">
        <f t="shared" si="0"/>
        <v>Fri</v>
      </c>
      <c r="D24" s="90">
        <f t="shared" si="3"/>
        <v>0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44002</v>
      </c>
      <c r="C25" s="45" t="str">
        <f t="shared" si="0"/>
        <v>Sat</v>
      </c>
      <c r="D25" s="90">
        <f t="shared" si="3"/>
        <v>0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44003</v>
      </c>
      <c r="C26" s="45" t="str">
        <f t="shared" si="0"/>
        <v>Sun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44004</v>
      </c>
      <c r="C27" s="45" t="str">
        <f t="shared" si="0"/>
        <v>Mon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44005</v>
      </c>
      <c r="C28" s="45" t="str">
        <f t="shared" si="0"/>
        <v>Tue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44006</v>
      </c>
      <c r="C29" s="45" t="str">
        <f t="shared" si="0"/>
        <v>Wed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44007</v>
      </c>
      <c r="C30" s="45" t="str">
        <f t="shared" si="0"/>
        <v>Thu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44008</v>
      </c>
      <c r="C31" s="45" t="str">
        <f t="shared" si="0"/>
        <v>Fri</v>
      </c>
      <c r="D31" s="90">
        <f t="shared" si="3"/>
        <v>0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44009</v>
      </c>
      <c r="C32" s="45" t="str">
        <f t="shared" si="0"/>
        <v>Sat</v>
      </c>
      <c r="D32" s="90">
        <f t="shared" si="3"/>
        <v>0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44010</v>
      </c>
      <c r="C33" s="45" t="str">
        <f t="shared" si="0"/>
        <v>Sun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44011</v>
      </c>
      <c r="C34" s="45" t="str">
        <f t="shared" si="0"/>
        <v>Mon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44012</v>
      </c>
      <c r="C35" s="45" t="str">
        <f t="shared" si="0"/>
        <v>Tue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7.699999999999997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0</v>
      </c>
      <c r="N36" s="21">
        <f t="shared" si="8"/>
        <v>0</v>
      </c>
      <c r="O36" s="24">
        <f t="shared" si="8"/>
        <v>0</v>
      </c>
      <c r="P36" s="23">
        <f t="shared" si="8"/>
        <v>0</v>
      </c>
      <c r="Q36" s="23">
        <f t="shared" si="8"/>
        <v>0</v>
      </c>
      <c r="R36" s="2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17" t="s">
        <v>50</v>
      </c>
      <c r="B37" s="118"/>
      <c r="C37" s="118"/>
      <c r="D37" s="118"/>
      <c r="E37" s="118"/>
      <c r="F37" s="119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7.699999999999997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20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21"/>
      <c r="I39" s="121"/>
      <c r="J39" s="122"/>
      <c r="K39" s="84"/>
      <c r="L39" s="85"/>
      <c r="S39" s="123" t="s">
        <v>34</v>
      </c>
      <c r="T39" s="124"/>
      <c r="U39" s="125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1" t="s">
        <v>43</v>
      </c>
      <c r="G42" s="112"/>
      <c r="H42" s="112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1" t="s">
        <v>42</v>
      </c>
      <c r="G43" s="112"/>
      <c r="H43" s="112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25" s="3" customFormat="1" ht="21" customHeight="1">
      <c r="A45" s="68"/>
      <c r="B45" s="32"/>
      <c r="C45" s="71"/>
      <c r="D45" s="71"/>
      <c r="E45" s="71"/>
      <c r="F45" s="70"/>
      <c r="G45" s="69"/>
      <c r="H45" s="32"/>
      <c r="I45" s="71"/>
      <c r="J45" s="71"/>
      <c r="K45" s="71"/>
      <c r="L45" s="71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54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2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2020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C44:E44"/>
    <mergeCell ref="I44:L44"/>
    <mergeCell ref="A50:C50"/>
    <mergeCell ref="A48:C48"/>
    <mergeCell ref="A49:C49"/>
    <mergeCell ref="E49:H49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5">
    <cfRule type="cellIs" priority="108" dxfId="23" operator="equal" stopIfTrue="1">
      <formula>$B$60</formula>
    </cfRule>
  </conditionalFormatting>
  <conditionalFormatting sqref="T6:V35 G6:R35 A6:C35">
    <cfRule type="expression" priority="113" dxfId="1" stopIfTrue="1">
      <formula>WEEKDAY($B6)&gt;=6</formula>
    </cfRule>
  </conditionalFormatting>
  <conditionalFormatting sqref="D6:D35">
    <cfRule type="expression" priority="114" dxfId="1" stopIfTrue="1">
      <formula>WEEKDAY($B6)&gt;=6</formula>
    </cfRule>
    <cfRule type="expression" priority="115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5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5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5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5 H6:R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Footer>&amp;L&amp;A&amp;C&amp;F&amp;R&amp;T
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33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9" sqref="D59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DATE(D58,7,1)</f>
        <v>44013</v>
      </c>
      <c r="C2" s="64" t="s">
        <v>38</v>
      </c>
      <c r="D2" s="63"/>
      <c r="E2" s="1"/>
      <c r="F2" s="113" t="s">
        <v>29</v>
      </c>
      <c r="G2" s="113"/>
      <c r="H2" s="100">
        <f>IF('6.20'!H2:I2&lt;&gt;"",'6.20'!H2:I2,"")</f>
      </c>
      <c r="I2" s="100"/>
      <c r="J2" s="71"/>
      <c r="L2" s="113" t="s">
        <v>58</v>
      </c>
      <c r="M2" s="113"/>
      <c r="N2" s="100">
        <f>IF('6.20'!N2:O2&lt;&gt;"",'6.20'!N2:O2,"")</f>
      </c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44013</v>
      </c>
      <c r="C6" s="45" t="str">
        <f aca="true" t="shared" si="0" ref="C6:C36">TEXT(B6,"ddd")</f>
        <v>Wed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44014</v>
      </c>
      <c r="C7" s="45" t="str">
        <f t="shared" si="0"/>
        <v>Thu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44015</v>
      </c>
      <c r="C8" s="45" t="str">
        <f t="shared" si="0"/>
        <v>Fri</v>
      </c>
      <c r="D8" s="90">
        <f t="shared" si="3"/>
        <v>0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44016</v>
      </c>
      <c r="C9" s="45" t="str">
        <f t="shared" si="0"/>
        <v>Sat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44017</v>
      </c>
      <c r="C10" s="45" t="str">
        <f t="shared" si="0"/>
        <v>Sun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44018</v>
      </c>
      <c r="C11" s="45" t="str">
        <f t="shared" si="0"/>
        <v>Mon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44019</v>
      </c>
      <c r="C12" s="45" t="str">
        <f t="shared" si="0"/>
        <v>Tue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44020</v>
      </c>
      <c r="C13" s="45" t="str">
        <f t="shared" si="0"/>
        <v>Wed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44021</v>
      </c>
      <c r="C14" s="45" t="str">
        <f t="shared" si="0"/>
        <v>Thu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44022</v>
      </c>
      <c r="C15" s="45" t="str">
        <f t="shared" si="0"/>
        <v>Fri</v>
      </c>
      <c r="D15" s="90">
        <f t="shared" si="3"/>
        <v>0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44023</v>
      </c>
      <c r="C16" s="45" t="str">
        <f t="shared" si="0"/>
        <v>Sat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44024</v>
      </c>
      <c r="C17" s="45" t="str">
        <f t="shared" si="0"/>
        <v>Sun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44025</v>
      </c>
      <c r="C18" s="45" t="str">
        <f t="shared" si="0"/>
        <v>Mon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44026</v>
      </c>
      <c r="C19" s="45" t="str">
        <f t="shared" si="0"/>
        <v>Tue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44027</v>
      </c>
      <c r="C20" s="45" t="str">
        <f t="shared" si="0"/>
        <v>Wed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44028</v>
      </c>
      <c r="C21" s="45" t="str">
        <f t="shared" si="0"/>
        <v>Thu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44029</v>
      </c>
      <c r="C22" s="45" t="str">
        <f t="shared" si="0"/>
        <v>Fri</v>
      </c>
      <c r="D22" s="90">
        <f t="shared" si="3"/>
        <v>0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44030</v>
      </c>
      <c r="C23" s="45" t="str">
        <f t="shared" si="0"/>
        <v>Sat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44031</v>
      </c>
      <c r="C24" s="45" t="str">
        <f t="shared" si="0"/>
        <v>Sun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44032</v>
      </c>
      <c r="C25" s="45" t="str">
        <f t="shared" si="0"/>
        <v>Mon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44033</v>
      </c>
      <c r="C26" s="45" t="str">
        <f t="shared" si="0"/>
        <v>Tue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44034</v>
      </c>
      <c r="C27" s="45" t="str">
        <f t="shared" si="0"/>
        <v>Wed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44035</v>
      </c>
      <c r="C28" s="45" t="str">
        <f t="shared" si="0"/>
        <v>Thu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44036</v>
      </c>
      <c r="C29" s="45" t="str">
        <f t="shared" si="0"/>
        <v>Fri</v>
      </c>
      <c r="D29" s="90">
        <f t="shared" si="3"/>
        <v>0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44037</v>
      </c>
      <c r="C30" s="45" t="str">
        <f t="shared" si="0"/>
        <v>Sat</v>
      </c>
      <c r="D30" s="90">
        <f t="shared" si="3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44038</v>
      </c>
      <c r="C31" s="45" t="str">
        <f t="shared" si="0"/>
        <v>Sun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44039</v>
      </c>
      <c r="C32" s="45" t="str">
        <f t="shared" si="0"/>
        <v>Mon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44040</v>
      </c>
      <c r="C33" s="45" t="str">
        <f t="shared" si="0"/>
        <v>Tue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44041</v>
      </c>
      <c r="C34" s="45" t="str">
        <f t="shared" si="0"/>
        <v>Wed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44042</v>
      </c>
      <c r="C35" s="45" t="str">
        <f t="shared" si="0"/>
        <v>Thu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44043</v>
      </c>
      <c r="C36" s="45" t="str">
        <f t="shared" si="0"/>
        <v>Fri</v>
      </c>
      <c r="D36" s="90">
        <f t="shared" si="3"/>
        <v>0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7.699999999999997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17" t="s">
        <v>50</v>
      </c>
      <c r="B38" s="118"/>
      <c r="C38" s="118"/>
      <c r="D38" s="118"/>
      <c r="E38" s="118"/>
      <c r="F38" s="119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7.699999999999997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20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21"/>
      <c r="I40" s="121"/>
      <c r="J40" s="122"/>
      <c r="K40" s="84"/>
      <c r="L40" s="85"/>
      <c r="S40" s="123" t="s">
        <v>34</v>
      </c>
      <c r="T40" s="124"/>
      <c r="U40" s="125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1" t="s">
        <v>43</v>
      </c>
      <c r="G43" s="112"/>
      <c r="H43" s="112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1" t="s">
        <v>42</v>
      </c>
      <c r="G44" s="112"/>
      <c r="H44" s="112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57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2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2020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E4:G4"/>
    <mergeCell ref="H4:N4"/>
    <mergeCell ref="C43:E43"/>
    <mergeCell ref="F43:H43"/>
    <mergeCell ref="A38:F38"/>
    <mergeCell ref="G40:J40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6">
    <cfRule type="cellIs" priority="71" dxfId="23" operator="equal" stopIfTrue="1">
      <formula>$B$60</formula>
    </cfRule>
  </conditionalFormatting>
  <conditionalFormatting sqref="T6:V36 G6:R36 A6:C36">
    <cfRule type="expression" priority="76" dxfId="1" stopIfTrue="1">
      <formula>WEEKDAY($B6)&gt;=6</formula>
    </cfRule>
  </conditionalFormatting>
  <conditionalFormatting sqref="D6:D36">
    <cfRule type="expression" priority="77" dxfId="1" stopIfTrue="1">
      <formula>WEEKDAY($B6)&gt;=6</formula>
    </cfRule>
    <cfRule type="expression" priority="78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33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9" sqref="D59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DATE(D58,8,1)</f>
        <v>44044</v>
      </c>
      <c r="C2" s="64" t="s">
        <v>38</v>
      </c>
      <c r="D2" s="63"/>
      <c r="E2" s="1"/>
      <c r="F2" s="113" t="s">
        <v>29</v>
      </c>
      <c r="G2" s="113"/>
      <c r="H2" s="100">
        <f>IF('7.20'!H2:I2&lt;&gt;"",'7.20'!H2:I2,"")</f>
      </c>
      <c r="I2" s="100"/>
      <c r="J2" s="71"/>
      <c r="L2" s="113" t="s">
        <v>53</v>
      </c>
      <c r="M2" s="113"/>
      <c r="N2" s="100">
        <f>IF('7.20'!N2:O2&lt;&gt;"",'7.20'!N2:O2,"")</f>
      </c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44044</v>
      </c>
      <c r="C6" s="45" t="str">
        <f aca="true" t="shared" si="0" ref="C6:C36">TEXT(B6,"ddd")</f>
        <v>Sat</v>
      </c>
      <c r="D6" s="90">
        <f>IF(WEEKDAY(B6)=6,0,(IF(WEEKDAY(B6)=7,0,(IF(A6=$B$70,$D$51,(IF(A6=$B$71,0,(IF(OR(WEEKDAY(B6)=1,WEEKDAY(B6)=2,WEEKDAY(B6)=3,WEEKDAY(B6)=4,WEEKDAY(B6)=5),$D$50)))))))))</f>
        <v>0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44045</v>
      </c>
      <c r="C7" s="45" t="str">
        <f t="shared" si="0"/>
        <v>Sun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44046</v>
      </c>
      <c r="C8" s="45" t="str">
        <f t="shared" si="0"/>
        <v>Mon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44047</v>
      </c>
      <c r="C9" s="45" t="str">
        <f t="shared" si="0"/>
        <v>Tue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44048</v>
      </c>
      <c r="C10" s="45" t="str">
        <f t="shared" si="0"/>
        <v>Wed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44049</v>
      </c>
      <c r="C11" s="45" t="str">
        <f t="shared" si="0"/>
        <v>Thu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44050</v>
      </c>
      <c r="C12" s="45" t="str">
        <f t="shared" si="0"/>
        <v>Fri</v>
      </c>
      <c r="D12" s="90">
        <f t="shared" si="3"/>
        <v>0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44051</v>
      </c>
      <c r="C13" s="45" t="str">
        <f t="shared" si="0"/>
        <v>Sat</v>
      </c>
      <c r="D13" s="90">
        <f t="shared" si="3"/>
        <v>0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44052</v>
      </c>
      <c r="C14" s="45" t="str">
        <f t="shared" si="0"/>
        <v>Sun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44053</v>
      </c>
      <c r="C15" s="45" t="str">
        <f t="shared" si="0"/>
        <v>Mon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44054</v>
      </c>
      <c r="C16" s="45" t="str">
        <f t="shared" si="0"/>
        <v>Tue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44055</v>
      </c>
      <c r="C17" s="45" t="str">
        <f t="shared" si="0"/>
        <v>Wed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44056</v>
      </c>
      <c r="C18" s="45" t="str">
        <f t="shared" si="0"/>
        <v>Thu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44057</v>
      </c>
      <c r="C19" s="45" t="str">
        <f t="shared" si="0"/>
        <v>Fri</v>
      </c>
      <c r="D19" s="90">
        <f t="shared" si="3"/>
        <v>0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44058</v>
      </c>
      <c r="C20" s="45" t="str">
        <f t="shared" si="0"/>
        <v>Sat</v>
      </c>
      <c r="D20" s="90">
        <f t="shared" si="3"/>
        <v>0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44059</v>
      </c>
      <c r="C21" s="45" t="str">
        <f t="shared" si="0"/>
        <v>Sun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44060</v>
      </c>
      <c r="C22" s="45" t="str">
        <f t="shared" si="0"/>
        <v>Mon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44061</v>
      </c>
      <c r="C23" s="45" t="str">
        <f t="shared" si="0"/>
        <v>Tue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44062</v>
      </c>
      <c r="C24" s="45" t="str">
        <f t="shared" si="0"/>
        <v>Wed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44063</v>
      </c>
      <c r="C25" s="45" t="str">
        <f t="shared" si="0"/>
        <v>Thu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44064</v>
      </c>
      <c r="C26" s="45" t="str">
        <f t="shared" si="0"/>
        <v>Fri</v>
      </c>
      <c r="D26" s="90">
        <f t="shared" si="3"/>
        <v>0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44065</v>
      </c>
      <c r="C27" s="45" t="str">
        <f t="shared" si="0"/>
        <v>Sat</v>
      </c>
      <c r="D27" s="90">
        <f t="shared" si="3"/>
        <v>0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44066</v>
      </c>
      <c r="C28" s="45" t="str">
        <f t="shared" si="0"/>
        <v>Sun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44067</v>
      </c>
      <c r="C29" s="45" t="str">
        <f t="shared" si="0"/>
        <v>Mon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44068</v>
      </c>
      <c r="C30" s="45" t="str">
        <f t="shared" si="0"/>
        <v>Tue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44069</v>
      </c>
      <c r="C31" s="45" t="str">
        <f t="shared" si="0"/>
        <v>Wed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44070</v>
      </c>
      <c r="C32" s="45" t="str">
        <f t="shared" si="0"/>
        <v>Thu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44071</v>
      </c>
      <c r="C33" s="45" t="str">
        <f t="shared" si="0"/>
        <v>Fri</v>
      </c>
      <c r="D33" s="90">
        <f t="shared" si="3"/>
        <v>0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44072</v>
      </c>
      <c r="C34" s="45" t="str">
        <f t="shared" si="0"/>
        <v>Sat</v>
      </c>
      <c r="D34" s="90">
        <f t="shared" si="3"/>
        <v>0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44073</v>
      </c>
      <c r="C35" s="45" t="str">
        <f t="shared" si="0"/>
        <v>Sun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44074</v>
      </c>
      <c r="C36" s="45" t="str">
        <f t="shared" si="0"/>
        <v>Mon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7.699999999999997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17" t="s">
        <v>50</v>
      </c>
      <c r="B38" s="118"/>
      <c r="C38" s="118"/>
      <c r="D38" s="118"/>
      <c r="E38" s="118"/>
      <c r="F38" s="119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7.699999999999997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20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21"/>
      <c r="I40" s="121"/>
      <c r="J40" s="122"/>
      <c r="K40" s="84"/>
      <c r="L40" s="85"/>
      <c r="S40" s="123" t="s">
        <v>34</v>
      </c>
      <c r="T40" s="124"/>
      <c r="U40" s="125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1" t="s">
        <v>43</v>
      </c>
      <c r="G43" s="112"/>
      <c r="H43" s="112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1" t="s">
        <v>42</v>
      </c>
      <c r="G44" s="112"/>
      <c r="H44" s="112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54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2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2020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E4:G4"/>
    <mergeCell ref="H4:N4"/>
    <mergeCell ref="C43:E43"/>
    <mergeCell ref="F43:H43"/>
    <mergeCell ref="A38:F38"/>
    <mergeCell ref="G40:J40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</mergeCells>
  <conditionalFormatting sqref="D51">
    <cfRule type="expression" priority="25" dxfId="1" stopIfTrue="1">
      <formula>OR($C51=$B$68,$C51=$B$69,$C51=$B$70)</formula>
    </cfRule>
    <cfRule type="expression" priority="26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7" dxfId="0" stopIfTrue="1">
      <formula>AND($H$2="רן",$N$2="יחזקאל")</formula>
    </cfRule>
  </conditionalFormatting>
  <conditionalFormatting sqref="W6:W36">
    <cfRule type="cellIs" priority="72" dxfId="23" operator="equal" stopIfTrue="1">
      <formula>$B$60</formula>
    </cfRule>
  </conditionalFormatting>
  <conditionalFormatting sqref="T6:V36 G6:R36 A6:C36">
    <cfRule type="expression" priority="77" dxfId="1" stopIfTrue="1">
      <formula>WEEKDAY($B6)&gt;=6</formula>
    </cfRule>
  </conditionalFormatting>
  <conditionalFormatting sqref="D6:D36">
    <cfRule type="expression" priority="78" dxfId="1" stopIfTrue="1">
      <formula>WEEKDAY($B6)&gt;=6</formula>
    </cfRule>
    <cfRule type="expression" priority="79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3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9" sqref="D59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DATE(D58,9,1)</f>
        <v>44075</v>
      </c>
      <c r="C2" s="64" t="s">
        <v>38</v>
      </c>
      <c r="D2" s="63"/>
      <c r="E2" s="1"/>
      <c r="F2" s="113" t="s">
        <v>29</v>
      </c>
      <c r="G2" s="113"/>
      <c r="H2" s="100">
        <f>IF('8.20'!H2:I2&lt;&gt;"",'8.20'!H2:I2,"")</f>
      </c>
      <c r="I2" s="100"/>
      <c r="J2" s="71"/>
      <c r="L2" s="113" t="s">
        <v>53</v>
      </c>
      <c r="M2" s="113"/>
      <c r="N2" s="100">
        <f>IF('8.20'!N2:O2&lt;&gt;"",'8.20'!N2:O2,"")</f>
      </c>
      <c r="O2" s="100"/>
      <c r="Q2" s="113" t="s">
        <v>28</v>
      </c>
      <c r="R2" s="113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01" t="s">
        <v>19</v>
      </c>
      <c r="B4" s="102"/>
      <c r="C4" s="102"/>
      <c r="D4" s="103"/>
      <c r="E4" s="114" t="s">
        <v>11</v>
      </c>
      <c r="F4" s="115"/>
      <c r="G4" s="116"/>
      <c r="H4" s="126" t="s">
        <v>23</v>
      </c>
      <c r="I4" s="115"/>
      <c r="J4" s="115"/>
      <c r="K4" s="115"/>
      <c r="L4" s="115"/>
      <c r="M4" s="115"/>
      <c r="N4" s="127"/>
      <c r="O4" s="114" t="s">
        <v>24</v>
      </c>
      <c r="P4" s="115"/>
      <c r="Q4" s="115"/>
      <c r="R4" s="116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44075</v>
      </c>
      <c r="C6" s="45" t="str">
        <f aca="true" t="shared" si="0" ref="C6:C35">TEXT(B6,"ddd")</f>
        <v>Tue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44076</v>
      </c>
      <c r="C7" s="45" t="str">
        <f t="shared" si="0"/>
        <v>Wed</v>
      </c>
      <c r="D7" s="90">
        <f aca="true" t="shared" si="3" ref="D7:D35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44077</v>
      </c>
      <c r="C8" s="45" t="str">
        <f t="shared" si="0"/>
        <v>Thu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44078</v>
      </c>
      <c r="C9" s="45" t="str">
        <f t="shared" si="0"/>
        <v>Fri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44079</v>
      </c>
      <c r="C10" s="45" t="str">
        <f t="shared" si="0"/>
        <v>Sat</v>
      </c>
      <c r="D10" s="90">
        <f t="shared" si="3"/>
        <v>0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44080</v>
      </c>
      <c r="C11" s="45" t="str">
        <f t="shared" si="0"/>
        <v>Sun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44081</v>
      </c>
      <c r="C12" s="45" t="str">
        <f t="shared" si="0"/>
        <v>Mon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44082</v>
      </c>
      <c r="C13" s="45" t="str">
        <f t="shared" si="0"/>
        <v>Tue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44083</v>
      </c>
      <c r="C14" s="45" t="str">
        <f t="shared" si="0"/>
        <v>Wed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44084</v>
      </c>
      <c r="C15" s="45" t="str">
        <f t="shared" si="0"/>
        <v>Thu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44085</v>
      </c>
      <c r="C16" s="45" t="str">
        <f t="shared" si="0"/>
        <v>Fri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44086</v>
      </c>
      <c r="C17" s="45" t="str">
        <f t="shared" si="0"/>
        <v>Sat</v>
      </c>
      <c r="D17" s="90">
        <f t="shared" si="3"/>
        <v>0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44087</v>
      </c>
      <c r="C18" s="45" t="str">
        <f t="shared" si="0"/>
        <v>Sun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44088</v>
      </c>
      <c r="C19" s="45" t="str">
        <f t="shared" si="0"/>
        <v>Mon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44089</v>
      </c>
      <c r="C20" s="45" t="str">
        <f t="shared" si="0"/>
        <v>Tue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44090</v>
      </c>
      <c r="C21" s="45" t="str">
        <f t="shared" si="0"/>
        <v>Wed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44091</v>
      </c>
      <c r="C22" s="45" t="str">
        <f t="shared" si="0"/>
        <v>Thu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44092</v>
      </c>
      <c r="C23" s="45" t="str">
        <f t="shared" si="0"/>
        <v>Fri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44093</v>
      </c>
      <c r="C24" s="45" t="str">
        <f t="shared" si="0"/>
        <v>Sat</v>
      </c>
      <c r="D24" s="90">
        <f t="shared" si="3"/>
        <v>0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44094</v>
      </c>
      <c r="C25" s="45" t="str">
        <f t="shared" si="0"/>
        <v>Sun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44095</v>
      </c>
      <c r="C26" s="45" t="str">
        <f t="shared" si="0"/>
        <v>Mon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44096</v>
      </c>
      <c r="C27" s="45" t="str">
        <f t="shared" si="0"/>
        <v>Tue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44097</v>
      </c>
      <c r="C28" s="45" t="str">
        <f t="shared" si="0"/>
        <v>Wed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44098</v>
      </c>
      <c r="C29" s="45" t="str">
        <f t="shared" si="0"/>
        <v>Thu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44099</v>
      </c>
      <c r="C30" s="45" t="str">
        <f t="shared" si="0"/>
        <v>Fri</v>
      </c>
      <c r="D30" s="90">
        <f t="shared" si="3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44100</v>
      </c>
      <c r="C31" s="45" t="str">
        <f t="shared" si="0"/>
        <v>Sat</v>
      </c>
      <c r="D31" s="90">
        <f t="shared" si="3"/>
        <v>0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44101</v>
      </c>
      <c r="C32" s="45" t="str">
        <f t="shared" si="0"/>
        <v>Sun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44102</v>
      </c>
      <c r="C33" s="45" t="str">
        <f t="shared" si="0"/>
        <v>Mon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44103</v>
      </c>
      <c r="C34" s="45" t="str">
        <f t="shared" si="0"/>
        <v>Tue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44104</v>
      </c>
      <c r="C35" s="45" t="str">
        <f t="shared" si="0"/>
        <v>Wed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7.699999999999997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92">
        <f t="shared" si="8"/>
        <v>0</v>
      </c>
      <c r="J36" s="92">
        <f t="shared" si="8"/>
        <v>0</v>
      </c>
      <c r="K36" s="92">
        <f t="shared" si="8"/>
        <v>0</v>
      </c>
      <c r="L36" s="92">
        <f t="shared" si="8"/>
        <v>0</v>
      </c>
      <c r="M36" s="92">
        <f t="shared" si="8"/>
        <v>0</v>
      </c>
      <c r="N36" s="92">
        <f t="shared" si="8"/>
        <v>0</v>
      </c>
      <c r="O36" s="92">
        <f t="shared" si="8"/>
        <v>0</v>
      </c>
      <c r="P36" s="92">
        <f t="shared" si="8"/>
        <v>0</v>
      </c>
      <c r="Q36" s="92">
        <f t="shared" si="8"/>
        <v>0</v>
      </c>
      <c r="R36" s="9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17" t="s">
        <v>50</v>
      </c>
      <c r="B37" s="118"/>
      <c r="C37" s="118"/>
      <c r="D37" s="118"/>
      <c r="E37" s="118"/>
      <c r="F37" s="119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7.699999999999997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20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21"/>
      <c r="I39" s="121"/>
      <c r="J39" s="122"/>
      <c r="K39" s="84"/>
      <c r="L39" s="85"/>
      <c r="S39" s="123" t="s">
        <v>34</v>
      </c>
      <c r="T39" s="124"/>
      <c r="U39" s="125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1" t="s">
        <v>43</v>
      </c>
      <c r="G42" s="112"/>
      <c r="H42" s="112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1" t="s">
        <v>42</v>
      </c>
      <c r="G43" s="112"/>
      <c r="H43" s="112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4" s="3" customFormat="1" ht="12.75">
      <c r="A45" s="9"/>
      <c r="B45" s="9"/>
      <c r="C45" s="31"/>
      <c r="D45" s="31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07" t="s">
        <v>57</v>
      </c>
      <c r="B48" s="108"/>
      <c r="C48" s="109"/>
      <c r="D48" s="62" t="s">
        <v>37</v>
      </c>
    </row>
    <row r="49" spans="1:16" s="3" customFormat="1" ht="26.25" customHeight="1">
      <c r="A49" s="104" t="s">
        <v>36</v>
      </c>
      <c r="B49" s="105"/>
      <c r="C49" s="106"/>
      <c r="D49" s="61">
        <v>1</v>
      </c>
      <c r="E49" s="110" t="s">
        <v>46</v>
      </c>
      <c r="F49" s="110"/>
      <c r="G49" s="110"/>
      <c r="H49" s="110"/>
      <c r="I49" s="65"/>
      <c r="P49" s="67"/>
    </row>
    <row r="50" spans="1:4" s="3" customFormat="1" ht="22.5" customHeight="1">
      <c r="A50" s="104" t="s">
        <v>31</v>
      </c>
      <c r="B50" s="105"/>
      <c r="C50" s="106"/>
      <c r="D50" s="72">
        <v>0.35000000000000003</v>
      </c>
    </row>
    <row r="51" spans="1:16" s="3" customFormat="1" ht="22.5" customHeight="1">
      <c r="A51" s="104" t="s">
        <v>44</v>
      </c>
      <c r="B51" s="105"/>
      <c r="C51" s="106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2020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C44:E44"/>
    <mergeCell ref="I44:L44"/>
    <mergeCell ref="A50:C50"/>
    <mergeCell ref="A48:C48"/>
    <mergeCell ref="A49:C49"/>
    <mergeCell ref="E49:H49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5">
    <cfRule type="cellIs" priority="108" dxfId="23" operator="equal" stopIfTrue="1">
      <formula>$B$60</formula>
    </cfRule>
  </conditionalFormatting>
  <conditionalFormatting sqref="T6:V35 G6:R35 A6:C35">
    <cfRule type="expression" priority="113" dxfId="1" stopIfTrue="1">
      <formula>WEEKDAY($B6)&gt;=6</formula>
    </cfRule>
  </conditionalFormatting>
  <conditionalFormatting sqref="D6:D35">
    <cfRule type="expression" priority="114" dxfId="1" stopIfTrue="1">
      <formula>WEEKDAY($B6)&gt;=6</formula>
    </cfRule>
    <cfRule type="expression" priority="115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5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5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5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5 H6:R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רן יחזקאל</Manager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ב – דיווח שעות עבודה מחקר ופיתוח – לשנת 2017</dc:title>
  <dc:subject/>
  <dc:creator>עמוס זמיר</dc:creator>
  <cp:keywords/>
  <dc:description/>
  <cp:lastModifiedBy>Avi Mackhel</cp:lastModifiedBy>
  <cp:lastPrinted>2011-04-13T06:23:27Z</cp:lastPrinted>
  <dcterms:created xsi:type="dcterms:W3CDTF">2006-02-03T20:28:18Z</dcterms:created>
  <dcterms:modified xsi:type="dcterms:W3CDTF">2019-12-24T08:55:46Z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vXEventDate">
    <vt:lpwstr/>
  </property>
  <property fmtid="{D5CDD505-2E9C-101B-9397-08002B2CF9AE}" pid="3" name="GovXLanguage">
    <vt:lpwstr>heIL</vt:lpwstr>
  </property>
  <property fmtid="{D5CDD505-2E9C-101B-9397-08002B2CF9AE}" pid="4" name="MMDSubjectsTaxHTField0">
    <vt:lpwstr>מחקר ופיתוח|3e648f8a-743e-4cc0-a40a-3063a19707eb;המדען הראשי|0c656e7f-2f4f-4390-acb7-bfb0216e263b</vt:lpwstr>
  </property>
  <property fmtid="{D5CDD505-2E9C-101B-9397-08002B2CF9AE}" pid="5" name="GovXDescriptionImg">
    <vt:lpwstr/>
  </property>
  <property fmtid="{D5CDD505-2E9C-101B-9397-08002B2CF9AE}" pid="6" name="PublishingRollupImage">
    <vt:lpwstr/>
  </property>
  <property fmtid="{D5CDD505-2E9C-101B-9397-08002B2CF9AE}" pid="7" name="NewStatus">
    <vt:lpwstr/>
  </property>
  <property fmtid="{D5CDD505-2E9C-101B-9397-08002B2CF9AE}" pid="8" name="PublishingContactEmail">
    <vt:lpwstr/>
  </property>
  <property fmtid="{D5CDD505-2E9C-101B-9397-08002B2CF9AE}" pid="9" name="GovXRobotsFollow">
    <vt:lpwstr>1</vt:lpwstr>
  </property>
  <property fmtid="{D5CDD505-2E9C-101B-9397-08002B2CF9AE}" pid="10" name="GovXRobotsIndex">
    <vt:lpwstr>1</vt:lpwstr>
  </property>
  <property fmtid="{D5CDD505-2E9C-101B-9397-08002B2CF9AE}" pid="11" name="MMDAudienceTaxHTField0">
    <vt:lpwstr/>
  </property>
  <property fmtid="{D5CDD505-2E9C-101B-9397-08002B2CF9AE}" pid="12" name="HiddenURL">
    <vt:lpwstr/>
  </property>
  <property fmtid="{D5CDD505-2E9C-101B-9397-08002B2CF9AE}" pid="13" name="PublishingVariationRelationshipLinkFieldID">
    <vt:lpwstr>, </vt:lpwstr>
  </property>
  <property fmtid="{D5CDD505-2E9C-101B-9397-08002B2CF9AE}" pid="14" name="IconOverlay">
    <vt:lpwstr/>
  </property>
  <property fmtid="{D5CDD505-2E9C-101B-9397-08002B2CF9AE}" pid="15" name="MaslolimMerkazHashkaot">
    <vt:lpwstr/>
  </property>
  <property fmtid="{D5CDD505-2E9C-101B-9397-08002B2CF9AE}" pid="16" name="GovXMainTitle">
    <vt:lpwstr>נספח ב – דיווח שעות עבודה מחקר ופיתוח – לשנת 2017</vt:lpwstr>
  </property>
  <property fmtid="{D5CDD505-2E9C-101B-9397-08002B2CF9AE}" pid="17" name="PublishingVariationGroupID">
    <vt:lpwstr/>
  </property>
  <property fmtid="{D5CDD505-2E9C-101B-9397-08002B2CF9AE}" pid="18" name="URL">
    <vt:lpwstr/>
  </property>
  <property fmtid="{D5CDD505-2E9C-101B-9397-08002B2CF9AE}" pid="19" name="GovXDescription">
    <vt:lpwstr/>
  </property>
  <property fmtid="{D5CDD505-2E9C-101B-9397-08002B2CF9AE}" pid="20" name="hd629a283e1e41e7b148932bae66dfc5">
    <vt:lpwstr>המדען הראשי|44ceba6c-a312-49a8-b6d7-8bc9b6fc6cc6</vt:lpwstr>
  </property>
  <property fmtid="{D5CDD505-2E9C-101B-9397-08002B2CF9AE}" pid="21" name="Audience">
    <vt:lpwstr/>
  </property>
  <property fmtid="{D5CDD505-2E9C-101B-9397-08002B2CF9AE}" pid="22" name="MMDUnitsNameTaxHTField0">
    <vt:lpwstr/>
  </property>
  <property fmtid="{D5CDD505-2E9C-101B-9397-08002B2CF9AE}" pid="23" name="Hamadan">
    <vt:lpwstr>קרן המופ</vt:lpwstr>
  </property>
  <property fmtid="{D5CDD505-2E9C-101B-9397-08002B2CF9AE}" pid="24" name="PublishingExpirationDate">
    <vt:lpwstr/>
  </property>
  <property fmtid="{D5CDD505-2E9C-101B-9397-08002B2CF9AE}" pid="25" name="RelatedUnits">
    <vt:lpwstr/>
  </property>
  <property fmtid="{D5CDD505-2E9C-101B-9397-08002B2CF9AE}" pid="26" name="PublishingContactPicture">
    <vt:lpwstr>, </vt:lpwstr>
  </property>
  <property fmtid="{D5CDD505-2E9C-101B-9397-08002B2CF9AE}" pid="27" name="PublishingStartDate">
    <vt:lpwstr/>
  </property>
  <property fmtid="{D5CDD505-2E9C-101B-9397-08002B2CF9AE}" pid="28" name="RelevantProcedure">
    <vt:lpwstr>נוהל ניהול מערכת הכספים לצרכי מו"פ והגשת דו"חות ביצוע במהלך תקופת המו"פ ובסיומה 200-03</vt:lpwstr>
  </property>
  <property fmtid="{D5CDD505-2E9C-101B-9397-08002B2CF9AE}" pid="29" name="PublishingContact">
    <vt:lpwstr/>
  </property>
  <property fmtid="{D5CDD505-2E9C-101B-9397-08002B2CF9AE}" pid="30" name="PublishingContactName">
    <vt:lpwstr/>
  </property>
  <property fmtid="{D5CDD505-2E9C-101B-9397-08002B2CF9AE}" pid="31" name="MMDTypesTaxHTField0">
    <vt:lpwstr>טופס פיזי|92b18d73-8706-49da-843e-7c037b2962e5</vt:lpwstr>
  </property>
  <property fmtid="{D5CDD505-2E9C-101B-9397-08002B2CF9AE}" pid="32" name="StepMadaan">
    <vt:lpwstr>ביצוע</vt:lpwstr>
  </property>
  <property fmtid="{D5CDD505-2E9C-101B-9397-08002B2CF9AE}" pid="33" name="GovXContentSection">
    <vt:lpwstr/>
  </property>
  <property fmtid="{D5CDD505-2E9C-101B-9397-08002B2CF9AE}" pid="34" name="TaxCatchAll">
    <vt:lpwstr>84;#מחקר ופיתוח|3e648f8a-743e-4cc0-a40a-3063a19707eb;#127;#טופס פיזי|92b18d73-8706-49da-843e-7c037b2962e5;#58;#המדען הראשי|44ceba6c-a312-49a8-b6d7-8bc9b6fc6cc6;#167;#המדען הראשי|0c656e7f-2f4f-4390-acb7-bfb0216e263b</vt:lpwstr>
  </property>
  <property fmtid="{D5CDD505-2E9C-101B-9397-08002B2CF9AE}" pid="35" name="MMDRelatedUnits">
    <vt:lpwstr>58;#המדען הראשי|44ceba6c-a312-49a8-b6d7-8bc9b6fc6cc6</vt:lpwstr>
  </property>
  <property fmtid="{D5CDD505-2E9C-101B-9397-08002B2CF9AE}" pid="36" name="MMDAudience">
    <vt:lpwstr/>
  </property>
  <property fmtid="{D5CDD505-2E9C-101B-9397-08002B2CF9AE}" pid="37" name="MMDSubjects">
    <vt:lpwstr>84;#מחקר ופיתוח|3e648f8a-743e-4cc0-a40a-3063a19707eb;#167;#המדען הראשי|0c656e7f-2f4f-4390-acb7-bfb0216e263b</vt:lpwstr>
  </property>
  <property fmtid="{D5CDD505-2E9C-101B-9397-08002B2CF9AE}" pid="38" name="MMDUnitsName">
    <vt:lpwstr/>
  </property>
  <property fmtid="{D5CDD505-2E9C-101B-9397-08002B2CF9AE}" pid="39" name="MMDTypes">
    <vt:lpwstr>127;#טופס פיזי|92b18d73-8706-49da-843e-7c037b2962e5</vt:lpwstr>
  </property>
  <property fmtid="{D5CDD505-2E9C-101B-9397-08002B2CF9AE}" pid="40" name="MMDKeywordsTaxHTField0">
    <vt:lpwstr/>
  </property>
  <property fmtid="{D5CDD505-2E9C-101B-9397-08002B2CF9AE}" pid="41" name="MMDKeywords">
    <vt:lpwstr/>
  </property>
</Properties>
</file>