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748" tabRatio="648" activeTab="0"/>
  </bookViews>
  <sheets>
    <sheet name="1.22" sheetId="1" r:id="rId1"/>
    <sheet name="2.22" sheetId="2" r:id="rId2"/>
    <sheet name="3.22" sheetId="3" r:id="rId3"/>
    <sheet name="4.22" sheetId="4" r:id="rId4"/>
    <sheet name="5.22" sheetId="5" r:id="rId5"/>
    <sheet name="6.22" sheetId="6" r:id="rId6"/>
    <sheet name="7.22" sheetId="7" r:id="rId7"/>
    <sheet name="8.22" sheetId="8" r:id="rId8"/>
    <sheet name="9.22" sheetId="9" r:id="rId9"/>
    <sheet name="10.22" sheetId="10" r:id="rId10"/>
    <sheet name="11.22" sheetId="11" r:id="rId11"/>
    <sheet name="12.22" sheetId="12" r:id="rId12"/>
    <sheet name="גיליון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0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1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2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2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</commentList>
</comments>
</file>

<file path=xl/comments3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4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6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7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8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9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sharedStrings.xml><?xml version="1.0" encoding="utf-8"?>
<sst xmlns="http://schemas.openxmlformats.org/spreadsheetml/2006/main" count="768" uniqueCount="59">
  <si>
    <t>תאריך</t>
  </si>
  <si>
    <t>מצטבר</t>
  </si>
  <si>
    <t>יום</t>
  </si>
  <si>
    <t>א</t>
  </si>
  <si>
    <t>ב</t>
  </si>
  <si>
    <t>ג</t>
  </si>
  <si>
    <t>ד</t>
  </si>
  <si>
    <t>ה</t>
  </si>
  <si>
    <t>ו</t>
  </si>
  <si>
    <t>ש</t>
  </si>
  <si>
    <t>חודש:</t>
  </si>
  <si>
    <t>סה"כ שעות עבודה</t>
  </si>
  <si>
    <t>ייצור</t>
  </si>
  <si>
    <t>שיווק</t>
  </si>
  <si>
    <t>מכירות</t>
  </si>
  <si>
    <t>חופש</t>
  </si>
  <si>
    <t>מילואים</t>
  </si>
  <si>
    <t>מחלה</t>
  </si>
  <si>
    <t>חו"ל בתפקיד</t>
  </si>
  <si>
    <t>תקופת דיווח</t>
  </si>
  <si>
    <t>האם הוזן רטרואקטיבית?</t>
  </si>
  <si>
    <t>שעות תקן</t>
  </si>
  <si>
    <t>ערב חג</t>
  </si>
  <si>
    <t>חלוקת סה"כ שעות העבודה בחלוקה בין המשימות השונות:</t>
  </si>
  <si>
    <t>שעות העדרות (ללא כניסה ויציאה, רישום השעות לפי התקן)</t>
  </si>
  <si>
    <t xml:space="preserve">כניסה </t>
  </si>
  <si>
    <t xml:space="preserve">יציאה </t>
  </si>
  <si>
    <t>כן</t>
  </si>
  <si>
    <t>מס' תיק מו"פ:</t>
  </si>
  <si>
    <t>שם העובד:</t>
  </si>
  <si>
    <t>תאריך:</t>
  </si>
  <si>
    <t>שעות תקן יום עבודה (יום חול)</t>
  </si>
  <si>
    <t>מס' ימי עבודה</t>
  </si>
  <si>
    <t>שעות</t>
  </si>
  <si>
    <t>שיעור דיווח רטרואקטיבי:</t>
  </si>
  <si>
    <t>אם הוזן באיחור נא רשום כן</t>
  </si>
  <si>
    <t>אחוז המשרה של העובד</t>
  </si>
  <si>
    <t>תקן</t>
  </si>
  <si>
    <t>(נא להזין תקן בתחתית הגליון)</t>
  </si>
  <si>
    <t>חלוקת שעות העבודה למשימות שגויה</t>
  </si>
  <si>
    <t>מינהלי</t>
  </si>
  <si>
    <t>חתימת העובד:</t>
  </si>
  <si>
    <t>חתימת המנהל:</t>
  </si>
  <si>
    <t>שם המנהל:</t>
  </si>
  <si>
    <t>שעות תקן לערב חג</t>
  </si>
  <si>
    <t>שנה</t>
  </si>
  <si>
    <t>נא לציין את אחוז המשרה של העובד עפ"י חוזה ההעסקה ולגזור מיכך את שעות התקן היומיות.</t>
  </si>
  <si>
    <r>
      <t>אי הקצאת שעות נאותה -</t>
    </r>
    <r>
      <rPr>
        <b/>
        <sz val="10"/>
        <color indexed="10"/>
        <rFont val="Arial"/>
        <family val="2"/>
      </rPr>
      <t xml:space="preserve"> ראו הערה</t>
    </r>
  </si>
  <si>
    <t>חג</t>
  </si>
  <si>
    <t>סימון ערב חג או חג</t>
  </si>
  <si>
    <t>אחוז התעסוקה במו"פ</t>
  </si>
  <si>
    <t xml:space="preserve"> מו"פ אחר מס':______</t>
  </si>
  <si>
    <t>שעות מכנה חישוב אחוז התעסוקה &gt;</t>
  </si>
  <si>
    <t>שם תאגיד:</t>
  </si>
  <si>
    <t>להזנה ע"י התאגיד - שעות תקן!</t>
  </si>
  <si>
    <t>הריני מצהיר כי דו"ח שעות זה משקף את חלוקת שעות עבודתי במשימות השונות, וכי ידוע לי כי דוח זה ישמש לתביעת תמיכה כספית שתוגש ע"י התאגיד, לרשות הלאומית לחדשנות טכנולוגית.</t>
  </si>
  <si>
    <t xml:space="preserve"> תיק רשות מס':______</t>
  </si>
  <si>
    <t>להזנה ע"י התאגיד- שעות תקן!</t>
  </si>
  <si>
    <t>שם תאגיד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</si>
</sst>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d/m/yy\ h:mm"/>
    <numFmt numFmtId="173" formatCode="mm/yyyy"/>
    <numFmt numFmtId="174" formatCode="dd:hh:mm"/>
    <numFmt numFmtId="175" formatCode="mmm\-yyyy"/>
    <numFmt numFmtId="176" formatCode="[$-40D]dddd\ dd\ mmmm\ yyyy"/>
    <numFmt numFmtId="177" formatCode="0.0%"/>
    <numFmt numFmtId="178" formatCode="[$-F400]h:mm:ss\ AM/PM"/>
    <numFmt numFmtId="179" formatCode="[h]:mm"/>
    <numFmt numFmtId="180" formatCode="0.000%"/>
    <numFmt numFmtId="181" formatCode="[$-1000000]h:mm;@"/>
    <numFmt numFmtId="182" formatCode="0.00000000000000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indexed="5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1" applyNumberFormat="0" applyFon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4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6" applyNumberFormat="0" applyFill="0" applyAlignment="0" applyProtection="0"/>
    <xf numFmtId="0" fontId="43" fillId="24" borderId="7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0" fillId="0" borderId="10" xfId="0" applyNumberFormat="1" applyFill="1" applyBorder="1" applyAlignment="1" applyProtection="1">
      <alignment horizontal="center" readingOrder="2"/>
      <protection hidden="1" locked="0"/>
    </xf>
    <xf numFmtId="20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0" fillId="0" borderId="12" xfId="0" applyNumberFormat="1" applyFill="1" applyBorder="1" applyAlignment="1" applyProtection="1">
      <alignment horizontal="center" readingOrder="2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13" xfId="0" applyNumberFormat="1" applyFill="1" applyBorder="1" applyAlignment="1" applyProtection="1">
      <alignment horizontal="center" readingOrder="2"/>
      <protection hidden="1" locked="0"/>
    </xf>
    <xf numFmtId="0" fontId="0" fillId="0" borderId="14" xfId="0" applyNumberFormat="1" applyFill="1" applyBorder="1" applyAlignment="1" applyProtection="1">
      <alignment horizontal="center" readingOrder="2"/>
      <protection hidden="1" locked="0"/>
    </xf>
    <xf numFmtId="46" fontId="0" fillId="0" borderId="0" xfId="0" applyNumberFormat="1" applyFill="1" applyBorder="1" applyAlignment="1" applyProtection="1">
      <alignment/>
      <protection hidden="1"/>
    </xf>
    <xf numFmtId="20" fontId="0" fillId="0" borderId="15" xfId="0" applyNumberFormat="1" applyFill="1" applyBorder="1" applyAlignment="1" applyProtection="1">
      <alignment horizontal="center" readingOrder="2"/>
      <protection hidden="1" locked="0"/>
    </xf>
    <xf numFmtId="20" fontId="0" fillId="0" borderId="16" xfId="0" applyNumberFormat="1" applyFill="1" applyBorder="1" applyAlignment="1" applyProtection="1">
      <alignment horizontal="center" readingOrder="2"/>
      <protection hidden="1" locked="0"/>
    </xf>
    <xf numFmtId="20" fontId="0" fillId="0" borderId="17" xfId="0" applyNumberFormat="1" applyFill="1" applyBorder="1" applyAlignment="1" applyProtection="1">
      <alignment horizontal="center" readingOrder="2"/>
      <protection hidden="1" locked="0"/>
    </xf>
    <xf numFmtId="0" fontId="0" fillId="0" borderId="17" xfId="0" applyNumberFormat="1" applyFill="1" applyBorder="1" applyAlignment="1" applyProtection="1">
      <alignment horizontal="center" readingOrder="2"/>
      <protection hidden="1" locked="0"/>
    </xf>
    <xf numFmtId="172" fontId="3" fillId="0" borderId="18" xfId="0" applyNumberFormat="1" applyFont="1" applyFill="1" applyBorder="1" applyAlignment="1" applyProtection="1">
      <alignment horizontal="center"/>
      <protection hidden="1"/>
    </xf>
    <xf numFmtId="17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/>
      <protection hidden="1"/>
    </xf>
    <xf numFmtId="179" fontId="3" fillId="30" borderId="20" xfId="0" applyNumberFormat="1" applyFont="1" applyFill="1" applyBorder="1" applyAlignment="1" applyProtection="1">
      <alignment horizontal="center" wrapText="1"/>
      <protection hidden="1"/>
    </xf>
    <xf numFmtId="179" fontId="3" fillId="30" borderId="21" xfId="0" applyNumberFormat="1" applyFont="1" applyFill="1" applyBorder="1" applyAlignment="1" applyProtection="1">
      <alignment horizontal="center" wrapText="1"/>
      <protection hidden="1"/>
    </xf>
    <xf numFmtId="179" fontId="3" fillId="30" borderId="19" xfId="0" applyNumberFormat="1" applyFont="1" applyFill="1" applyBorder="1" applyAlignment="1" applyProtection="1">
      <alignment horizontal="center" wrapText="1"/>
      <protection hidden="1"/>
    </xf>
    <xf numFmtId="179" fontId="3" fillId="30" borderId="18" xfId="0" applyNumberFormat="1" applyFont="1" applyFill="1" applyBorder="1" applyAlignment="1" applyProtection="1">
      <alignment horizontal="center" wrapText="1"/>
      <protection hidden="1"/>
    </xf>
    <xf numFmtId="3" fontId="3" fillId="30" borderId="21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/>
    </xf>
    <xf numFmtId="1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0" borderId="19" xfId="0" applyFont="1" applyFill="1" applyBorder="1" applyAlignment="1" applyProtection="1">
      <alignment/>
      <protection hidden="1"/>
    </xf>
    <xf numFmtId="20" fontId="0" fillId="31" borderId="12" xfId="0" applyNumberFormat="1" applyFill="1" applyBorder="1" applyAlignment="1" applyProtection="1">
      <alignment horizontal="center" readingOrder="2"/>
      <protection hidden="1"/>
    </xf>
    <xf numFmtId="179" fontId="3" fillId="31" borderId="11" xfId="0" applyNumberFormat="1" applyFont="1" applyFill="1" applyBorder="1" applyAlignment="1" applyProtection="1">
      <alignment horizontal="center" readingOrder="2"/>
      <protection hidden="1"/>
    </xf>
    <xf numFmtId="1" fontId="3" fillId="31" borderId="11" xfId="0" applyNumberFormat="1" applyFont="1" applyFill="1" applyBorder="1" applyAlignment="1" applyProtection="1">
      <alignment horizontal="center" readingOrder="2"/>
      <protection hidden="1"/>
    </xf>
    <xf numFmtId="179" fontId="3" fillId="31" borderId="22" xfId="0" applyNumberFormat="1" applyFont="1" applyFill="1" applyBorder="1" applyAlignment="1" applyProtection="1">
      <alignment horizontal="center" readingOrder="2"/>
      <protection hidden="1"/>
    </xf>
    <xf numFmtId="179" fontId="3" fillId="31" borderId="23" xfId="0" applyNumberFormat="1" applyFont="1" applyFill="1" applyBorder="1" applyAlignment="1" applyProtection="1">
      <alignment horizontal="center" readingOrder="2"/>
      <protection hidden="1"/>
    </xf>
    <xf numFmtId="14" fontId="0" fillId="31" borderId="24" xfId="0" applyNumberFormat="1" applyFill="1" applyBorder="1" applyAlignment="1" applyProtection="1">
      <alignment horizontal="center" readingOrder="2"/>
      <protection hidden="1"/>
    </xf>
    <xf numFmtId="20" fontId="0" fillId="31" borderId="24" xfId="0" applyNumberFormat="1" applyFill="1" applyBorder="1" applyAlignment="1" applyProtection="1">
      <alignment horizontal="center" readingOrder="2"/>
      <protection hidden="1"/>
    </xf>
    <xf numFmtId="14" fontId="0" fillId="31" borderId="25" xfId="0" applyNumberFormat="1" applyFill="1" applyBorder="1" applyAlignment="1" applyProtection="1">
      <alignment horizontal="center" readingOrder="2"/>
      <protection hidden="1"/>
    </xf>
    <xf numFmtId="20" fontId="0" fillId="31" borderId="25" xfId="0" applyNumberFormat="1" applyFill="1" applyBorder="1" applyAlignment="1" applyProtection="1">
      <alignment horizontal="center" readingOrder="2"/>
      <protection hidden="1"/>
    </xf>
    <xf numFmtId="14" fontId="0" fillId="31" borderId="16" xfId="0" applyNumberFormat="1" applyFill="1" applyBorder="1" applyAlignment="1" applyProtection="1">
      <alignment horizontal="center" readingOrder="2"/>
      <protection hidden="1"/>
    </xf>
    <xf numFmtId="20" fontId="0" fillId="31" borderId="16" xfId="0" applyNumberFormat="1" applyFill="1" applyBorder="1" applyAlignment="1" applyProtection="1">
      <alignment horizontal="center" readingOrder="2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  <xf numFmtId="0" fontId="6" fillId="31" borderId="27" xfId="0" applyFont="1" applyFill="1" applyBorder="1" applyAlignment="1" applyProtection="1">
      <alignment horizontal="center" vertical="center" wrapText="1"/>
      <protection hidden="1"/>
    </xf>
    <xf numFmtId="0" fontId="6" fillId="31" borderId="15" xfId="0" applyFont="1" applyFill="1" applyBorder="1" applyAlignment="1" applyProtection="1">
      <alignment horizontal="center" vertical="center" wrapText="1" readingOrder="2"/>
      <protection hidden="1"/>
    </xf>
    <xf numFmtId="0" fontId="3" fillId="31" borderId="16" xfId="0" applyFont="1" applyFill="1" applyBorder="1" applyAlignment="1" applyProtection="1">
      <alignment horizontal="center" vertical="center" wrapText="1"/>
      <protection hidden="1"/>
    </xf>
    <xf numFmtId="0" fontId="3" fillId="31" borderId="28" xfId="0" applyFont="1" applyFill="1" applyBorder="1" applyAlignment="1" applyProtection="1">
      <alignment horizontal="center" vertical="center" wrapText="1"/>
      <protection hidden="1"/>
    </xf>
    <xf numFmtId="0" fontId="3" fillId="31" borderId="15" xfId="0" applyFont="1" applyFill="1" applyBorder="1" applyAlignment="1" applyProtection="1">
      <alignment horizontal="center" vertic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0" fontId="3" fillId="31" borderId="23" xfId="0" applyFont="1" applyFill="1" applyBorder="1" applyAlignment="1" applyProtection="1">
      <alignment horizontal="center" vertical="center" wrapText="1"/>
      <protection hidden="1"/>
    </xf>
    <xf numFmtId="0" fontId="3" fillId="31" borderId="29" xfId="0" applyFont="1" applyFill="1" applyBorder="1" applyAlignment="1" applyProtection="1">
      <alignment horizontal="center" vertical="center" wrapText="1"/>
      <protection hidden="1"/>
    </xf>
    <xf numFmtId="0" fontId="6" fillId="31" borderId="30" xfId="0" applyFont="1" applyFill="1" applyBorder="1" applyAlignment="1" applyProtection="1">
      <alignment horizontal="center" vertical="center" wrapText="1" readingOrder="2"/>
      <protection hidden="1"/>
    </xf>
    <xf numFmtId="0" fontId="9" fillId="32" borderId="25" xfId="0" applyFont="1" applyFill="1" applyBorder="1" applyAlignment="1" applyProtection="1">
      <alignment horizontal="left"/>
      <protection hidden="1"/>
    </xf>
    <xf numFmtId="9" fontId="0" fillId="0" borderId="25" xfId="0" applyNumberFormat="1" applyBorder="1" applyAlignment="1" applyProtection="1">
      <alignment horizontal="center"/>
      <protection hidden="1" locked="0"/>
    </xf>
    <xf numFmtId="0" fontId="0" fillId="24" borderId="25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readingOrder="2"/>
      <protection hidden="1" locked="0"/>
    </xf>
    <xf numFmtId="0" fontId="12" fillId="0" borderId="0" xfId="0" applyFont="1" applyAlignment="1" applyProtection="1">
      <alignment horizontal="right" readingOrder="2"/>
      <protection hidden="1" locked="0"/>
    </xf>
    <xf numFmtId="0" fontId="0" fillId="0" borderId="0" xfId="0" applyFont="1" applyBorder="1" applyAlignment="1" applyProtection="1">
      <alignment/>
      <protection hidden="1"/>
    </xf>
    <xf numFmtId="10" fontId="3" fillId="31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181" fontId="3" fillId="0" borderId="11" xfId="0" applyNumberFormat="1" applyFont="1" applyFill="1" applyBorder="1" applyAlignment="1" applyProtection="1">
      <alignment horizontal="center" readingOrder="2"/>
      <protection hidden="1" locked="0"/>
    </xf>
    <xf numFmtId="179" fontId="3" fillId="30" borderId="31" xfId="0" applyNumberFormat="1" applyFont="1" applyFill="1" applyBorder="1" applyAlignment="1" applyProtection="1">
      <alignment horizont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173" fontId="9" fillId="33" borderId="25" xfId="0" applyNumberFormat="1" applyFont="1" applyFill="1" applyBorder="1" applyAlignment="1" applyProtection="1">
      <alignment horizontal="center" wrapText="1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Alignment="1" applyProtection="1">
      <alignment/>
      <protection hidden="1"/>
    </xf>
    <xf numFmtId="179" fontId="3" fillId="0" borderId="19" xfId="0" applyNumberFormat="1" applyFont="1" applyFill="1" applyBorder="1" applyAlignment="1" applyProtection="1">
      <alignment horizontal="center" wrapText="1"/>
      <protection hidden="1"/>
    </xf>
    <xf numFmtId="172" fontId="9" fillId="0" borderId="0" xfId="0" applyNumberFormat="1" applyFont="1" applyFill="1" applyBorder="1" applyAlignment="1" applyProtection="1">
      <alignment horizontal="right"/>
      <protection hidden="1"/>
    </xf>
    <xf numFmtId="179" fontId="3" fillId="0" borderId="32" xfId="0" applyNumberFormat="1" applyFont="1" applyFill="1" applyBorder="1" applyAlignment="1" applyProtection="1">
      <alignment horizontal="center" wrapText="1"/>
      <protection hidden="1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179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79" fontId="9" fillId="31" borderId="25" xfId="0" applyNumberFormat="1" applyFont="1" applyFill="1" applyBorder="1" applyAlignment="1" applyProtection="1">
      <alignment horizontal="center" wrapText="1"/>
      <protection hidden="1"/>
    </xf>
    <xf numFmtId="179" fontId="0" fillId="0" borderId="0" xfId="0" applyNumberFormat="1" applyAlignment="1" applyProtection="1">
      <alignment wrapText="1"/>
      <protection hidden="1"/>
    </xf>
    <xf numFmtId="182" fontId="0" fillId="0" borderId="0" xfId="0" applyNumberFormat="1" applyAlignment="1" applyProtection="1">
      <alignment wrapText="1"/>
      <protection hidden="1"/>
    </xf>
    <xf numFmtId="20" fontId="0" fillId="24" borderId="25" xfId="0" applyNumberFormat="1" applyFill="1" applyBorder="1" applyAlignment="1" applyProtection="1">
      <alignment horizontal="center" readingOrder="2"/>
      <protection hidden="1"/>
    </xf>
    <xf numFmtId="10" fontId="2" fillId="31" borderId="25" xfId="0" applyNumberFormat="1" applyFont="1" applyFill="1" applyBorder="1" applyAlignment="1" applyProtection="1">
      <alignment horizontal="center" wrapText="1"/>
      <protection hidden="1"/>
    </xf>
    <xf numFmtId="179" fontId="3" fillId="30" borderId="33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/>
      <protection hidden="1"/>
    </xf>
    <xf numFmtId="1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81" fontId="0" fillId="0" borderId="0" xfId="0" applyNumberFormat="1" applyFont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 locked="0"/>
    </xf>
    <xf numFmtId="172" fontId="9" fillId="0" borderId="35" xfId="0" applyNumberFormat="1" applyFont="1" applyFill="1" applyBorder="1" applyAlignment="1" applyProtection="1">
      <alignment horizontal="right"/>
      <protection hidden="1"/>
    </xf>
    <xf numFmtId="172" fontId="9" fillId="0" borderId="31" xfId="0" applyNumberFormat="1" applyFont="1" applyFill="1" applyBorder="1" applyAlignment="1" applyProtection="1">
      <alignment horizontal="right"/>
      <protection hidden="1"/>
    </xf>
    <xf numFmtId="172" fontId="9" fillId="0" borderId="33" xfId="0" applyNumberFormat="1" applyFont="1" applyFill="1" applyBorder="1" applyAlignment="1" applyProtection="1">
      <alignment horizontal="right"/>
      <protection hidden="1"/>
    </xf>
    <xf numFmtId="0" fontId="16" fillId="34" borderId="36" xfId="0" applyFont="1" applyFill="1" applyBorder="1" applyAlignment="1" applyProtection="1">
      <alignment horizontal="right" wrapText="1"/>
      <protection hidden="1"/>
    </xf>
    <xf numFmtId="0" fontId="16" fillId="34" borderId="37" xfId="0" applyFont="1" applyFill="1" applyBorder="1" applyAlignment="1" applyProtection="1">
      <alignment horizontal="right" wrapText="1"/>
      <protection hidden="1"/>
    </xf>
    <xf numFmtId="0" fontId="16" fillId="34" borderId="38" xfId="0" applyFont="1" applyFill="1" applyBorder="1" applyAlignment="1" applyProtection="1">
      <alignment horizontal="right" wrapText="1"/>
      <protection hidden="1"/>
    </xf>
    <xf numFmtId="0" fontId="2" fillId="31" borderId="39" xfId="0" applyFont="1" applyFill="1" applyBorder="1" applyAlignment="1" applyProtection="1">
      <alignment/>
      <protection hidden="1"/>
    </xf>
    <xf numFmtId="0" fontId="2" fillId="31" borderId="40" xfId="0" applyFont="1" applyFill="1" applyBorder="1" applyAlignment="1" applyProtection="1">
      <alignment/>
      <protection hidden="1"/>
    </xf>
    <xf numFmtId="0" fontId="2" fillId="31" borderId="22" xfId="0" applyFont="1" applyFill="1" applyBorder="1" applyAlignment="1" applyProtection="1">
      <alignment/>
      <protection hidden="1"/>
    </xf>
    <xf numFmtId="0" fontId="3" fillId="31" borderId="41" xfId="0" applyFont="1" applyFill="1" applyBorder="1" applyAlignment="1" applyProtection="1">
      <alignment horizontal="center" vertical="center" wrapText="1"/>
      <protection hidden="1"/>
    </xf>
    <xf numFmtId="0" fontId="3" fillId="31" borderId="42" xfId="0" applyFont="1" applyFill="1" applyBorder="1" applyAlignment="1" applyProtection="1">
      <alignment horizontal="center" vertical="center" wrapText="1"/>
      <protection hidden="1"/>
    </xf>
    <xf numFmtId="0" fontId="3" fillId="31" borderId="43" xfId="0" applyFont="1" applyFill="1" applyBorder="1" applyAlignment="1" applyProtection="1">
      <alignment horizontal="center" vertical="center" wrapText="1"/>
      <protection hidden="1"/>
    </xf>
    <xf numFmtId="0" fontId="3" fillId="31" borderId="44" xfId="0" applyFont="1" applyFill="1" applyBorder="1" applyAlignment="1" applyProtection="1">
      <alignment horizontal="center" vertical="center" wrapText="1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3" fillId="31" borderId="41" xfId="0" applyFont="1" applyFill="1" applyBorder="1" applyAlignment="1" applyProtection="1">
      <alignment horizontal="center" vertical="center"/>
      <protection hidden="1"/>
    </xf>
    <xf numFmtId="0" fontId="3" fillId="31" borderId="42" xfId="0" applyFont="1" applyFill="1" applyBorder="1" applyAlignment="1" applyProtection="1">
      <alignment horizontal="center" vertical="center"/>
      <protection hidden="1"/>
    </xf>
    <xf numFmtId="0" fontId="3" fillId="31" borderId="26" xfId="0" applyFont="1" applyFill="1" applyBorder="1" applyAlignment="1" applyProtection="1">
      <alignment horizontal="center" vertical="center"/>
      <protection hidden="1"/>
    </xf>
    <xf numFmtId="0" fontId="0" fillId="24" borderId="39" xfId="0" applyFill="1" applyBorder="1" applyAlignment="1" applyProtection="1">
      <alignment horizontal="center"/>
      <protection hidden="1"/>
    </xf>
    <xf numFmtId="0" fontId="0" fillId="24" borderId="40" xfId="0" applyFill="1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32" borderId="39" xfId="0" applyFill="1" applyBorder="1" applyAlignment="1" applyProtection="1">
      <alignment horizontal="center" wrapText="1"/>
      <protection hidden="1"/>
    </xf>
    <xf numFmtId="0" fontId="0" fillId="32" borderId="40" xfId="0" applyFill="1" applyBorder="1" applyAlignment="1" applyProtection="1">
      <alignment horizontal="center" wrapText="1"/>
      <protection hidden="1"/>
    </xf>
    <xf numFmtId="0" fontId="0" fillId="32" borderId="22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319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3"/>
  <sheetViews>
    <sheetView showGridLines="0" rightToLeft="1" tabSelected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7" sqref="D57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DATE(D57,1,1)</f>
        <v>44562</v>
      </c>
      <c r="C2" s="64" t="s">
        <v>38</v>
      </c>
      <c r="D2" s="63"/>
      <c r="E2" s="1"/>
      <c r="F2" s="115" t="s">
        <v>29</v>
      </c>
      <c r="G2" s="115"/>
      <c r="H2" s="100"/>
      <c r="I2" s="100"/>
      <c r="K2" s="115" t="s">
        <v>53</v>
      </c>
      <c r="L2" s="115"/>
      <c r="M2" s="115"/>
      <c r="N2" s="100"/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44562</v>
      </c>
      <c r="C6" s="45" t="str">
        <f aca="true" t="shared" si="0" ref="C6:C36">TEXT(B6,"ddd")</f>
        <v>שבת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44563</v>
      </c>
      <c r="C7" s="45" t="str">
        <f t="shared" si="0"/>
        <v>יום א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44564</v>
      </c>
      <c r="C8" s="45" t="str">
        <f t="shared" si="0"/>
        <v>יום ב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44565</v>
      </c>
      <c r="C9" s="45" t="str">
        <f t="shared" si="0"/>
        <v>יום ג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44566</v>
      </c>
      <c r="C10" s="45" t="str">
        <f t="shared" si="0"/>
        <v>יום ד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44567</v>
      </c>
      <c r="C11" s="45" t="str">
        <f t="shared" si="0"/>
        <v>יום ה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44568</v>
      </c>
      <c r="C12" s="45" t="str">
        <f t="shared" si="0"/>
        <v>יום ו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44569</v>
      </c>
      <c r="C13" s="45" t="str">
        <f t="shared" si="0"/>
        <v>שבת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44570</v>
      </c>
      <c r="C14" s="45" t="str">
        <f t="shared" si="0"/>
        <v>יום א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44571</v>
      </c>
      <c r="C15" s="45" t="str">
        <f t="shared" si="0"/>
        <v>יום ב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44572</v>
      </c>
      <c r="C16" s="45" t="str">
        <f t="shared" si="0"/>
        <v>יום ג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44573</v>
      </c>
      <c r="C17" s="45" t="str">
        <f t="shared" si="0"/>
        <v>יום ד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44574</v>
      </c>
      <c r="C18" s="45" t="str">
        <f t="shared" si="0"/>
        <v>יום ה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44575</v>
      </c>
      <c r="C19" s="45" t="str">
        <f t="shared" si="0"/>
        <v>יום ו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44576</v>
      </c>
      <c r="C20" s="45" t="str">
        <f t="shared" si="0"/>
        <v>שבת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44577</v>
      </c>
      <c r="C21" s="45" t="str">
        <f t="shared" si="0"/>
        <v>יום א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44578</v>
      </c>
      <c r="C22" s="45" t="str">
        <f t="shared" si="0"/>
        <v>יום ב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44579</v>
      </c>
      <c r="C23" s="45" t="str">
        <f t="shared" si="0"/>
        <v>יום ג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44580</v>
      </c>
      <c r="C24" s="45" t="str">
        <f t="shared" si="0"/>
        <v>יום ד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44581</v>
      </c>
      <c r="C25" s="45" t="str">
        <f t="shared" si="0"/>
        <v>יום ה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44582</v>
      </c>
      <c r="C26" s="45" t="str">
        <f t="shared" si="0"/>
        <v>יום ו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44583</v>
      </c>
      <c r="C27" s="45" t="str">
        <f t="shared" si="0"/>
        <v>שבת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44584</v>
      </c>
      <c r="C28" s="45" t="str">
        <f t="shared" si="0"/>
        <v>יום א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44585</v>
      </c>
      <c r="C29" s="45" t="str">
        <f t="shared" si="0"/>
        <v>יום ב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44586</v>
      </c>
      <c r="C30" s="45" t="str">
        <f t="shared" si="0"/>
        <v>יום ג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44587</v>
      </c>
      <c r="C31" s="45" t="str">
        <f t="shared" si="0"/>
        <v>יום ד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44588</v>
      </c>
      <c r="C32" s="45" t="str">
        <f t="shared" si="0"/>
        <v>יום ה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44589</v>
      </c>
      <c r="C33" s="45" t="str">
        <f t="shared" si="0"/>
        <v>יום ו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44590</v>
      </c>
      <c r="C34" s="45" t="str">
        <f t="shared" si="0"/>
        <v>שבת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44591</v>
      </c>
      <c r="C35" s="45" t="str">
        <f t="shared" si="0"/>
        <v>יום א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44592</v>
      </c>
      <c r="C36" s="45" t="str">
        <f t="shared" si="0"/>
        <v>יום ב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" thickBot="1">
      <c r="A39" s="82" t="s">
        <v>52</v>
      </c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N40" s="88"/>
      <c r="O40" s="89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2022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97"/>
      <c r="C62" s="98"/>
      <c r="D62" s="95"/>
    </row>
    <row r="63" spans="1:4" s="93" customFormat="1" ht="12.75">
      <c r="A63" s="97"/>
      <c r="B63" s="33" t="s">
        <v>3</v>
      </c>
      <c r="C63" s="98"/>
      <c r="D63" s="95"/>
    </row>
    <row r="64" spans="1:4" s="93" customFormat="1" ht="12.75">
      <c r="A64" s="97"/>
      <c r="B64" s="33" t="s">
        <v>4</v>
      </c>
      <c r="C64" s="98"/>
      <c r="D64" s="95"/>
    </row>
    <row r="65" spans="1:4" s="93" customFormat="1" ht="12.75">
      <c r="A65" s="97"/>
      <c r="B65" s="33" t="s">
        <v>5</v>
      </c>
      <c r="C65" s="98"/>
      <c r="D65" s="95"/>
    </row>
    <row r="66" spans="1:4" s="93" customFormat="1" ht="12.75">
      <c r="A66" s="97"/>
      <c r="B66" s="33" t="s">
        <v>6</v>
      </c>
      <c r="C66" s="98"/>
      <c r="D66" s="95"/>
    </row>
    <row r="67" spans="1:4" s="93" customFormat="1" ht="12.75">
      <c r="A67" s="97"/>
      <c r="B67" s="33" t="s">
        <v>7</v>
      </c>
      <c r="C67" s="98"/>
      <c r="D67" s="95"/>
    </row>
    <row r="68" spans="1:4" s="93" customFormat="1" ht="12.75">
      <c r="A68" s="97"/>
      <c r="B68" s="33" t="s">
        <v>8</v>
      </c>
      <c r="C68" s="98"/>
      <c r="D68" s="95"/>
    </row>
    <row r="69" spans="1:4" s="93" customFormat="1" ht="12.75">
      <c r="A69" s="97"/>
      <c r="B69" s="33" t="s">
        <v>9</v>
      </c>
      <c r="C69" s="98"/>
      <c r="D69" s="95"/>
    </row>
    <row r="70" spans="1:4" s="93" customFormat="1" ht="12.75">
      <c r="A70" s="97"/>
      <c r="B70" s="33" t="s">
        <v>22</v>
      </c>
      <c r="C70" s="98"/>
      <c r="D70" s="95"/>
    </row>
    <row r="71" spans="1:4" s="93" customFormat="1" ht="12.75">
      <c r="A71" s="97"/>
      <c r="B71" s="33" t="s">
        <v>48</v>
      </c>
      <c r="C71" s="95"/>
      <c r="D71" s="95"/>
    </row>
    <row r="72" spans="1:4" s="93" customFormat="1" ht="12.75">
      <c r="A72" s="97"/>
      <c r="B72" s="34"/>
      <c r="C72" s="95"/>
      <c r="D72" s="95"/>
    </row>
    <row r="73" spans="1:4" s="93" customFormat="1" ht="12.75">
      <c r="A73" s="97"/>
      <c r="B73" s="34" t="s">
        <v>27</v>
      </c>
      <c r="C73" s="95"/>
      <c r="D73" s="95"/>
    </row>
    <row r="74" spans="1:4" s="93" customFormat="1" ht="12.75">
      <c r="A74" s="97"/>
      <c r="B74" s="34"/>
      <c r="C74" s="95"/>
      <c r="D74" s="95"/>
    </row>
    <row r="75" spans="1:4" s="93" customFormat="1" ht="12.75">
      <c r="A75" s="97"/>
      <c r="B75" s="34">
        <v>39448</v>
      </c>
      <c r="C75" s="95"/>
      <c r="D75" s="95"/>
    </row>
    <row r="76" spans="1:4" s="93" customFormat="1" ht="12.75">
      <c r="A76" s="97"/>
      <c r="B76" s="34">
        <v>39479</v>
      </c>
      <c r="C76" s="95"/>
      <c r="D76" s="95"/>
    </row>
    <row r="77" spans="1:4" s="93" customFormat="1" ht="12.75">
      <c r="A77" s="97"/>
      <c r="B77" s="34">
        <v>39508</v>
      </c>
      <c r="C77" s="95"/>
      <c r="D77" s="95"/>
    </row>
    <row r="78" spans="1:4" s="93" customFormat="1" ht="12.75">
      <c r="A78" s="97"/>
      <c r="B78" s="34">
        <v>39539</v>
      </c>
      <c r="C78" s="95"/>
      <c r="D78" s="95"/>
    </row>
    <row r="79" spans="1:4" s="93" customFormat="1" ht="12.75">
      <c r="A79" s="97"/>
      <c r="B79" s="34">
        <v>39569</v>
      </c>
      <c r="C79" s="95"/>
      <c r="D79" s="95"/>
    </row>
    <row r="80" spans="1:4" s="93" customFormat="1" ht="12.75">
      <c r="A80" s="97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</sheetData>
  <sheetProtection/>
  <mergeCells count="26">
    <mergeCell ref="C43:E43"/>
    <mergeCell ref="A4:D4"/>
    <mergeCell ref="C44:E44"/>
    <mergeCell ref="A51:C51"/>
    <mergeCell ref="A48:C48"/>
    <mergeCell ref="A49:C49"/>
    <mergeCell ref="E49:H49"/>
    <mergeCell ref="A50:C50"/>
    <mergeCell ref="C45:E45"/>
    <mergeCell ref="I45:K45"/>
    <mergeCell ref="S2:T2"/>
    <mergeCell ref="F43:H43"/>
    <mergeCell ref="I43:K43"/>
    <mergeCell ref="Q2:R2"/>
    <mergeCell ref="O4:R4"/>
    <mergeCell ref="N2:O2"/>
    <mergeCell ref="F44:H44"/>
    <mergeCell ref="I44:K44"/>
    <mergeCell ref="F2:G2"/>
    <mergeCell ref="H2:I2"/>
    <mergeCell ref="A38:F38"/>
    <mergeCell ref="G40:J40"/>
    <mergeCell ref="S40:U40"/>
    <mergeCell ref="E4:G4"/>
    <mergeCell ref="H4:N4"/>
    <mergeCell ref="K2:M2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40" dxfId="0" stopIfTrue="1">
      <formula>AND($H$2="רן",$N$2="יחזקאל")</formula>
    </cfRule>
  </conditionalFormatting>
  <conditionalFormatting sqref="D50:D51">
    <cfRule type="expression" priority="68" dxfId="1" stopIfTrue="1">
      <formula>OR($C50=$B$68,$C50=$B$69,$C50=$B$70)</formula>
    </cfRule>
    <cfRule type="expression" priority="69" dxfId="0" stopIfTrue="1">
      <formula>OR($W50=$B$59)</formula>
    </cfRule>
  </conditionalFormatting>
  <conditionalFormatting sqref="W6:W36">
    <cfRule type="cellIs" priority="141" dxfId="23" operator="equal" stopIfTrue="1">
      <formula>$B$59</formula>
    </cfRule>
  </conditionalFormatting>
  <conditionalFormatting sqref="T6:V36 A6:C36 G6:R36">
    <cfRule type="expression" priority="146" dxfId="1" stopIfTrue="1">
      <formula>WEEKDAY($B6)&gt;=6</formula>
    </cfRule>
  </conditionalFormatting>
  <conditionalFormatting sqref="D6:D36">
    <cfRule type="expression" priority="147" dxfId="1" stopIfTrue="1">
      <formula>WEEKDAY($B6)&gt;=6</formula>
    </cfRule>
    <cfRule type="expression" priority="148" dxfId="20" stopIfTrue="1">
      <formula>OR($A6=$B$70,$A6=$B$71)</formula>
    </cfRule>
  </conditionalFormatting>
  <conditionalFormatting sqref="E6:E36">
    <cfRule type="expression" priority="149" dxfId="10" stopIfTrue="1">
      <formula>AND(SUM(H6:N6)&lt;G6,AND($C6&lt;&gt;$B$68,$C6&lt;&gt;$B$69,$C6&lt;&gt;$B$70))</formula>
    </cfRule>
    <cfRule type="expression" priority="150" dxfId="0" stopIfTrue="1">
      <formula>SUM(H6:N6)&gt;G6+0.0001</formula>
    </cfRule>
    <cfRule type="expression" priority="151" dxfId="1" stopIfTrue="1">
      <formula>WEEKDAY($B6)&gt;=6</formula>
    </cfRule>
  </conditionalFormatting>
  <conditionalFormatting sqref="F6:F36">
    <cfRule type="expression" priority="152" dxfId="10" stopIfTrue="1">
      <formula>AND(SUM(H6:N6)&lt;G6,AND($C6&lt;&gt;$B$68,$C6&lt;&gt;$B$69,$C6&lt;&gt;$B$70))</formula>
    </cfRule>
    <cfRule type="expression" priority="153" dxfId="0" stopIfTrue="1">
      <formula>SUM(H6:N6)&gt;G6+0.0001</formula>
    </cfRule>
    <cfRule type="expression" priority="154" dxfId="1" stopIfTrue="1">
      <formula>WEEKDAY($B6)&gt;=6</formula>
    </cfRule>
  </conditionalFormatting>
  <conditionalFormatting sqref="S6:S36">
    <cfRule type="expression" priority="155" dxfId="4" stopIfTrue="1">
      <formula>SUM(H6:N6)&lt;G6</formula>
    </cfRule>
    <cfRule type="expression" priority="156" dxfId="0" stopIfTrue="1">
      <formula>SUM(H6:N6)&gt;G6+0.00001</formula>
    </cfRule>
    <cfRule type="expression" priority="157" dxfId="1" stopIfTrue="1">
      <formula>WEEKDAY($B6)&gt;=6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 alignWithMargins="0">
    <oddHeader>&amp;L&amp;A&amp;C&amp;F&amp;R&amp;T
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DATE(D58,10,1)</f>
        <v>44835</v>
      </c>
      <c r="C2" s="64" t="s">
        <v>38</v>
      </c>
      <c r="D2" s="63"/>
      <c r="E2" s="1"/>
      <c r="F2" s="115" t="s">
        <v>29</v>
      </c>
      <c r="G2" s="115"/>
      <c r="H2" s="100">
        <f>IF('9.22'!H2:I2&lt;&gt;"",'9.22'!H2:I2,"")</f>
      </c>
      <c r="I2" s="100"/>
      <c r="J2" s="71"/>
      <c r="L2" s="115" t="s">
        <v>53</v>
      </c>
      <c r="M2" s="115"/>
      <c r="N2" s="100">
        <f>IF('9.22'!N2:O2&lt;&gt;"",'9.22'!N2:O2,"")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44835</v>
      </c>
      <c r="C6" s="45" t="str">
        <f aca="true" t="shared" si="0" ref="C6:C36">TEXT(B6,"ddd")</f>
        <v>שבת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44836</v>
      </c>
      <c r="C7" s="45" t="str">
        <f t="shared" si="0"/>
        <v>יום א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44837</v>
      </c>
      <c r="C8" s="45" t="str">
        <f t="shared" si="0"/>
        <v>יום ב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44838</v>
      </c>
      <c r="C9" s="45" t="str">
        <f t="shared" si="0"/>
        <v>יום ג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44839</v>
      </c>
      <c r="C10" s="45" t="str">
        <f t="shared" si="0"/>
        <v>יום ד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44840</v>
      </c>
      <c r="C11" s="45" t="str">
        <f t="shared" si="0"/>
        <v>יום ה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44841</v>
      </c>
      <c r="C12" s="45" t="str">
        <f t="shared" si="0"/>
        <v>יום ו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44842</v>
      </c>
      <c r="C13" s="45" t="str">
        <f t="shared" si="0"/>
        <v>שבת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44843</v>
      </c>
      <c r="C14" s="45" t="str">
        <f t="shared" si="0"/>
        <v>יום א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44844</v>
      </c>
      <c r="C15" s="45" t="str">
        <f t="shared" si="0"/>
        <v>יום ב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44845</v>
      </c>
      <c r="C16" s="45" t="str">
        <f t="shared" si="0"/>
        <v>יום ג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44846</v>
      </c>
      <c r="C17" s="45" t="str">
        <f t="shared" si="0"/>
        <v>יום ד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44847</v>
      </c>
      <c r="C18" s="45" t="str">
        <f t="shared" si="0"/>
        <v>יום ה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44848</v>
      </c>
      <c r="C19" s="45" t="str">
        <f t="shared" si="0"/>
        <v>יום ו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44849</v>
      </c>
      <c r="C20" s="45" t="str">
        <f t="shared" si="0"/>
        <v>שבת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44850</v>
      </c>
      <c r="C21" s="45" t="str">
        <f t="shared" si="0"/>
        <v>יום א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44851</v>
      </c>
      <c r="C22" s="45" t="str">
        <f t="shared" si="0"/>
        <v>יום ב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44852</v>
      </c>
      <c r="C23" s="45" t="str">
        <f t="shared" si="0"/>
        <v>יום ג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44853</v>
      </c>
      <c r="C24" s="45" t="str">
        <f t="shared" si="0"/>
        <v>יום ד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44854</v>
      </c>
      <c r="C25" s="45" t="str">
        <f t="shared" si="0"/>
        <v>יום ה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44855</v>
      </c>
      <c r="C26" s="45" t="str">
        <f t="shared" si="0"/>
        <v>יום ו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44856</v>
      </c>
      <c r="C27" s="45" t="str">
        <f t="shared" si="0"/>
        <v>שבת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44857</v>
      </c>
      <c r="C28" s="45" t="str">
        <f t="shared" si="0"/>
        <v>יום א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44858</v>
      </c>
      <c r="C29" s="45" t="str">
        <f t="shared" si="0"/>
        <v>יום ב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44859</v>
      </c>
      <c r="C30" s="45" t="str">
        <f t="shared" si="0"/>
        <v>יום ג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44860</v>
      </c>
      <c r="C31" s="45" t="str">
        <f t="shared" si="0"/>
        <v>יום ד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44861</v>
      </c>
      <c r="C32" s="45" t="str">
        <f t="shared" si="0"/>
        <v>יום ה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44862</v>
      </c>
      <c r="C33" s="45" t="str">
        <f t="shared" si="0"/>
        <v>יום ו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44863</v>
      </c>
      <c r="C34" s="45" t="str">
        <f t="shared" si="0"/>
        <v>שבת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44864</v>
      </c>
      <c r="C35" s="45" t="str">
        <f t="shared" si="0"/>
        <v>יום א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44865</v>
      </c>
      <c r="C36" s="45" t="str">
        <f t="shared" si="0"/>
        <v>יום ב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5" zoomScaleNormal="85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DATE(D58,11,1)</f>
        <v>44866</v>
      </c>
      <c r="C2" s="64" t="s">
        <v>38</v>
      </c>
      <c r="D2" s="63"/>
      <c r="E2" s="1"/>
      <c r="F2" s="115" t="s">
        <v>29</v>
      </c>
      <c r="G2" s="115"/>
      <c r="H2" s="100">
        <f>IF('10.22'!H2:I2&lt;&gt;"",'10.22'!H2:I2,"")</f>
      </c>
      <c r="I2" s="100"/>
      <c r="J2" s="71"/>
      <c r="L2" s="115" t="s">
        <v>53</v>
      </c>
      <c r="M2" s="115"/>
      <c r="N2" s="100">
        <f>IF('10.22'!N2:O2&lt;&gt;"",'10.22'!N2:O2,"")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44866</v>
      </c>
      <c r="C6" s="45" t="str">
        <f aca="true" t="shared" si="0" ref="C6:C35">TEXT(B6,"ddd")</f>
        <v>יום ג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44867</v>
      </c>
      <c r="C7" s="45" t="str">
        <f t="shared" si="0"/>
        <v>יום ד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44868</v>
      </c>
      <c r="C8" s="45" t="str">
        <f t="shared" si="0"/>
        <v>יום ה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44869</v>
      </c>
      <c r="C9" s="45" t="str">
        <f t="shared" si="0"/>
        <v>יום ו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44870</v>
      </c>
      <c r="C10" s="45" t="str">
        <f t="shared" si="0"/>
        <v>שבת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44871</v>
      </c>
      <c r="C11" s="45" t="str">
        <f t="shared" si="0"/>
        <v>יום א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44872</v>
      </c>
      <c r="C12" s="45" t="str">
        <f t="shared" si="0"/>
        <v>יום ב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44873</v>
      </c>
      <c r="C13" s="45" t="str">
        <f t="shared" si="0"/>
        <v>יום ג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44874</v>
      </c>
      <c r="C14" s="45" t="str">
        <f t="shared" si="0"/>
        <v>יום ד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44875</v>
      </c>
      <c r="C15" s="45" t="str">
        <f t="shared" si="0"/>
        <v>יום ה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44876</v>
      </c>
      <c r="C16" s="45" t="str">
        <f t="shared" si="0"/>
        <v>יום ו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44877</v>
      </c>
      <c r="C17" s="45" t="str">
        <f t="shared" si="0"/>
        <v>שבת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44878</v>
      </c>
      <c r="C18" s="45" t="str">
        <f t="shared" si="0"/>
        <v>יום א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44879</v>
      </c>
      <c r="C19" s="45" t="str">
        <f t="shared" si="0"/>
        <v>יום ב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44880</v>
      </c>
      <c r="C20" s="45" t="str">
        <f t="shared" si="0"/>
        <v>יום ג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44881</v>
      </c>
      <c r="C21" s="45" t="str">
        <f t="shared" si="0"/>
        <v>יום ד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44882</v>
      </c>
      <c r="C22" s="45" t="str">
        <f t="shared" si="0"/>
        <v>יום ה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44883</v>
      </c>
      <c r="C23" s="45" t="str">
        <f t="shared" si="0"/>
        <v>יום ו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44884</v>
      </c>
      <c r="C24" s="45" t="str">
        <f t="shared" si="0"/>
        <v>שבת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44885</v>
      </c>
      <c r="C25" s="45" t="str">
        <f t="shared" si="0"/>
        <v>יום א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44886</v>
      </c>
      <c r="C26" s="45" t="str">
        <f t="shared" si="0"/>
        <v>יום ב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44887</v>
      </c>
      <c r="C27" s="45" t="str">
        <f t="shared" si="0"/>
        <v>יום ג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44888</v>
      </c>
      <c r="C28" s="45" t="str">
        <f t="shared" si="0"/>
        <v>יום ד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44889</v>
      </c>
      <c r="C29" s="45" t="str">
        <f t="shared" si="0"/>
        <v>יום ה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44890</v>
      </c>
      <c r="C30" s="45" t="str">
        <f t="shared" si="0"/>
        <v>יום ו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44891</v>
      </c>
      <c r="C31" s="45" t="str">
        <f t="shared" si="0"/>
        <v>שבת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44892</v>
      </c>
      <c r="C32" s="45" t="str">
        <f t="shared" si="0"/>
        <v>יום א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44893</v>
      </c>
      <c r="C33" s="45" t="str">
        <f t="shared" si="0"/>
        <v>יום ב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44894</v>
      </c>
      <c r="C34" s="45" t="str">
        <f t="shared" si="0"/>
        <v>יום ג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44895</v>
      </c>
      <c r="C35" s="45" t="str">
        <f t="shared" si="0"/>
        <v>יום ד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12" dxfId="23" operator="equal" stopIfTrue="1">
      <formula>$B$60</formula>
    </cfRule>
  </conditionalFormatting>
  <conditionalFormatting sqref="T6:V35 G6:R35 A6:C35">
    <cfRule type="expression" priority="117" dxfId="1" stopIfTrue="1">
      <formula>WEEKDAY($B6)&gt;=6</formula>
    </cfRule>
  </conditionalFormatting>
  <conditionalFormatting sqref="D6:D35">
    <cfRule type="expression" priority="118" dxfId="1" stopIfTrue="1">
      <formula>WEEKDAY($B6)&gt;=6</formula>
    </cfRule>
    <cfRule type="expression" priority="11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3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5742187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DATE(D58,12,1)</f>
        <v>44896</v>
      </c>
      <c r="C2" s="64" t="s">
        <v>38</v>
      </c>
      <c r="D2" s="63"/>
      <c r="E2" s="1"/>
      <c r="F2" s="115" t="s">
        <v>29</v>
      </c>
      <c r="G2" s="115"/>
      <c r="H2" s="100">
        <f>IF('11.22'!H2:I2&lt;&gt;"",'11.22'!H2:I2,"")</f>
      </c>
      <c r="I2" s="100"/>
      <c r="J2" s="71"/>
      <c r="L2" s="115" t="s">
        <v>53</v>
      </c>
      <c r="M2" s="115"/>
      <c r="N2" s="100">
        <f>IF('11.22'!N2:O2&lt;&gt;"",'11.22'!N2:O2,"")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44896</v>
      </c>
      <c r="C6" s="45" t="str">
        <f aca="true" t="shared" si="0" ref="C6:C36">TEXT(B6,"ddd")</f>
        <v>יום ה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44897</v>
      </c>
      <c r="C7" s="45" t="str">
        <f t="shared" si="0"/>
        <v>יום ו</v>
      </c>
      <c r="D7" s="90">
        <f aca="true" t="shared" si="3" ref="D7:D28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44898</v>
      </c>
      <c r="C8" s="45" t="str">
        <f t="shared" si="0"/>
        <v>שבת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44899</v>
      </c>
      <c r="C9" s="45" t="str">
        <f t="shared" si="0"/>
        <v>יום א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44900</v>
      </c>
      <c r="C10" s="45" t="str">
        <f t="shared" si="0"/>
        <v>יום ב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44901</v>
      </c>
      <c r="C11" s="45" t="str">
        <f t="shared" si="0"/>
        <v>יום ג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44902</v>
      </c>
      <c r="C12" s="45" t="str">
        <f t="shared" si="0"/>
        <v>יום ד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44903</v>
      </c>
      <c r="C13" s="45" t="str">
        <f t="shared" si="0"/>
        <v>יום ה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44904</v>
      </c>
      <c r="C14" s="45" t="str">
        <f t="shared" si="0"/>
        <v>יום ו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44905</v>
      </c>
      <c r="C15" s="45" t="str">
        <f t="shared" si="0"/>
        <v>שבת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44906</v>
      </c>
      <c r="C16" s="45" t="str">
        <f t="shared" si="0"/>
        <v>יום א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44907</v>
      </c>
      <c r="C17" s="45" t="str">
        <f t="shared" si="0"/>
        <v>יום ב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44908</v>
      </c>
      <c r="C18" s="45" t="str">
        <f t="shared" si="0"/>
        <v>יום ג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44909</v>
      </c>
      <c r="C19" s="45" t="str">
        <f t="shared" si="0"/>
        <v>יום ד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44910</v>
      </c>
      <c r="C20" s="45" t="str">
        <f t="shared" si="0"/>
        <v>יום ה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44911</v>
      </c>
      <c r="C21" s="45" t="str">
        <f t="shared" si="0"/>
        <v>יום ו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44912</v>
      </c>
      <c r="C22" s="45" t="str">
        <f t="shared" si="0"/>
        <v>שבת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44913</v>
      </c>
      <c r="C23" s="45" t="str">
        <f t="shared" si="0"/>
        <v>יום א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44914</v>
      </c>
      <c r="C24" s="45" t="str">
        <f t="shared" si="0"/>
        <v>יום ב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44915</v>
      </c>
      <c r="C25" s="45" t="str">
        <f t="shared" si="0"/>
        <v>יום ג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44916</v>
      </c>
      <c r="C26" s="45" t="str">
        <f t="shared" si="0"/>
        <v>יום ד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44917</v>
      </c>
      <c r="C27" s="45" t="str">
        <f t="shared" si="0"/>
        <v>יום ה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44918</v>
      </c>
      <c r="C28" s="45" t="str">
        <f t="shared" si="0"/>
        <v>יום ו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44919</v>
      </c>
      <c r="C29" s="45" t="str">
        <f t="shared" si="0"/>
        <v>שבת</v>
      </c>
      <c r="D29" s="90">
        <f aca="true" t="shared" si="8" ref="D29:D35">IF(WEEKDAY(B29)=6,0,(IF(WEEKDAY(B29)=7,0,(IF(A29=$B$70,$D$51,(IF(A29=$B$71,0,(IF(OR(WEEKDAY(B29)=1,WEEKDAY(B29)=2,WEEKDAY(B29)=3,WEEKDAY(B29)=4,WEEKDAY(B29)=5),$D$50)))))))))</f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44920</v>
      </c>
      <c r="C30" s="45" t="str">
        <f t="shared" si="0"/>
        <v>יום א</v>
      </c>
      <c r="D30" s="90">
        <f t="shared" si="8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44921</v>
      </c>
      <c r="C31" s="45" t="str">
        <f t="shared" si="0"/>
        <v>יום ב</v>
      </c>
      <c r="D31" s="90">
        <f t="shared" si="8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44922</v>
      </c>
      <c r="C32" s="45" t="str">
        <f t="shared" si="0"/>
        <v>יום ג</v>
      </c>
      <c r="D32" s="90">
        <f t="shared" si="8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44923</v>
      </c>
      <c r="C33" s="45" t="str">
        <f t="shared" si="0"/>
        <v>יום ד</v>
      </c>
      <c r="D33" s="90">
        <f t="shared" si="8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44924</v>
      </c>
      <c r="C34" s="45" t="str">
        <f t="shared" si="0"/>
        <v>יום ה</v>
      </c>
      <c r="D34" s="90">
        <f t="shared" si="8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44925</v>
      </c>
      <c r="C35" s="45" t="str">
        <f t="shared" si="0"/>
        <v>יום ו</v>
      </c>
      <c r="D35" s="90">
        <f t="shared" si="8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44926</v>
      </c>
      <c r="C36" s="45" t="str">
        <f t="shared" si="0"/>
        <v>שבת</v>
      </c>
      <c r="D36" s="90">
        <f>IF(WEEKDAY(B36)=6,0,(IF(WEEKDAY(B36)=7,0,(IF(A36=$B$70,$D$51,(IF(A36=$B$71,0,(IF(OR(WEEKDAY(B36)=1,WEEKDAY(B36)=2,WEEKDAY(B36)=3,WEEKDAY(B36)=4,WEEKDAY(B36)=5),$D$50)))))))))</f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9" ref="H37:R37">SUM(H6:H36)</f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23">
        <f t="shared" si="9"/>
        <v>0</v>
      </c>
      <c r="M37" s="23">
        <f t="shared" si="9"/>
        <v>0</v>
      </c>
      <c r="N37" s="21">
        <f t="shared" si="9"/>
        <v>0</v>
      </c>
      <c r="O37" s="24">
        <f t="shared" si="9"/>
        <v>0</v>
      </c>
      <c r="P37" s="23">
        <f t="shared" si="9"/>
        <v>0</v>
      </c>
      <c r="Q37" s="23">
        <f t="shared" si="9"/>
        <v>0</v>
      </c>
      <c r="R37" s="22">
        <f t="shared" si="9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" customFormat="1" ht="12.75">
      <c r="A60" s="97"/>
      <c r="B60" s="93" t="s">
        <v>39</v>
      </c>
      <c r="C60" s="94"/>
      <c r="D60" s="94"/>
    </row>
    <row r="61" spans="1:15" s="3" customFormat="1" ht="12.75">
      <c r="A61" s="97"/>
      <c r="B61" s="93"/>
      <c r="C61" s="94"/>
      <c r="D61" s="94"/>
      <c r="K61" s="9"/>
      <c r="L61" s="9"/>
      <c r="M61" s="9"/>
      <c r="N61" s="9"/>
      <c r="O61" s="9"/>
    </row>
    <row r="62" spans="1:4" s="9" customFormat="1" ht="12.75">
      <c r="A62" s="97"/>
      <c r="B62" s="93"/>
      <c r="C62" s="95"/>
      <c r="D62" s="95"/>
    </row>
    <row r="63" spans="1:4" s="9" customFormat="1" ht="12.75">
      <c r="A63" s="97"/>
      <c r="B63" s="33" t="s">
        <v>3</v>
      </c>
      <c r="C63" s="95"/>
      <c r="D63" s="95"/>
    </row>
    <row r="64" spans="1:4" s="9" customFormat="1" ht="12.75">
      <c r="A64" s="97"/>
      <c r="B64" s="33" t="s">
        <v>4</v>
      </c>
      <c r="C64" s="95"/>
      <c r="D64" s="95"/>
    </row>
    <row r="65" spans="1:4" s="9" customFormat="1" ht="12.75">
      <c r="A65" s="97"/>
      <c r="B65" s="33" t="s">
        <v>5</v>
      </c>
      <c r="C65" s="95"/>
      <c r="D65" s="95"/>
    </row>
    <row r="66" spans="1:4" s="9" customFormat="1" ht="12.75">
      <c r="A66" s="97"/>
      <c r="B66" s="33" t="s">
        <v>6</v>
      </c>
      <c r="C66" s="95"/>
      <c r="D66" s="95"/>
    </row>
    <row r="67" spans="1:4" s="9" customFormat="1" ht="12.75">
      <c r="A67" s="97"/>
      <c r="B67" s="33" t="s">
        <v>7</v>
      </c>
      <c r="C67" s="95"/>
      <c r="D67" s="95"/>
    </row>
    <row r="68" spans="1:4" s="9" customFormat="1" ht="12.75">
      <c r="A68" s="97"/>
      <c r="B68" s="33" t="s">
        <v>8</v>
      </c>
      <c r="C68" s="95"/>
      <c r="D68" s="95"/>
    </row>
    <row r="69" spans="1:4" s="9" customFormat="1" ht="12.75">
      <c r="A69" s="97"/>
      <c r="B69" s="33" t="s">
        <v>9</v>
      </c>
      <c r="C69" s="95"/>
      <c r="D69" s="95"/>
    </row>
    <row r="70" spans="1:4" s="9" customFormat="1" ht="12.75">
      <c r="A70" s="97"/>
      <c r="B70" s="33" t="s">
        <v>22</v>
      </c>
      <c r="C70" s="95"/>
      <c r="D70" s="95"/>
    </row>
    <row r="71" spans="1:4" s="9" customFormat="1" ht="12.75">
      <c r="A71" s="97"/>
      <c r="B71" s="33" t="s">
        <v>48</v>
      </c>
      <c r="C71" s="95"/>
      <c r="D71" s="95"/>
    </row>
    <row r="72" spans="1:4" s="9" customFormat="1" ht="12.75">
      <c r="A72" s="97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2:4" ht="12.75">
      <c r="B136" s="35"/>
      <c r="C136" s="94"/>
      <c r="D136" s="94"/>
    </row>
    <row r="137" spans="2:4" ht="12.75">
      <c r="B137" s="35"/>
      <c r="C137" s="94"/>
      <c r="D137" s="94"/>
    </row>
    <row r="138" spans="2:4" ht="12.75">
      <c r="B138" s="35"/>
      <c r="C138" s="94"/>
      <c r="D138" s="94"/>
    </row>
    <row r="139" spans="2:4" ht="12.75">
      <c r="B139" s="35"/>
      <c r="C139" s="94"/>
      <c r="D139" s="94"/>
    </row>
    <row r="140" spans="2:4" ht="12.75">
      <c r="B140" s="35"/>
      <c r="C140" s="94"/>
      <c r="D140" s="94"/>
    </row>
    <row r="141" spans="2:4" ht="12.75">
      <c r="B141" s="35"/>
      <c r="C141" s="94"/>
      <c r="D141" s="94"/>
    </row>
    <row r="142" spans="2:4" ht="12.75">
      <c r="B142" s="35"/>
      <c r="C142" s="94"/>
      <c r="D142" s="94"/>
    </row>
    <row r="143" spans="2:4" ht="12.75">
      <c r="B143" s="35"/>
      <c r="C143" s="94"/>
      <c r="D143" s="94"/>
    </row>
    <row r="144" spans="2:4" ht="12.75">
      <c r="B144" s="35"/>
      <c r="C144" s="94"/>
      <c r="D144" s="94"/>
    </row>
    <row r="145" spans="2:4" ht="12.75">
      <c r="B145" s="35"/>
      <c r="C145" s="94"/>
      <c r="D145" s="94"/>
    </row>
    <row r="146" spans="2:4" ht="12.75">
      <c r="B146" s="35"/>
      <c r="C146" s="94"/>
      <c r="D146" s="94"/>
    </row>
    <row r="147" spans="2:4" ht="12.75">
      <c r="B147" s="35"/>
      <c r="C147" s="94"/>
      <c r="D147" s="94"/>
    </row>
    <row r="148" spans="2:4" ht="12.75">
      <c r="B148" s="35"/>
      <c r="C148" s="94"/>
      <c r="D148" s="94"/>
    </row>
    <row r="149" spans="2:4" ht="12.75">
      <c r="B149" s="35"/>
      <c r="C149" s="94"/>
      <c r="D149" s="94"/>
    </row>
    <row r="150" spans="2:4" ht="12.75">
      <c r="B150" s="35"/>
      <c r="C150" s="94"/>
      <c r="D150" s="94"/>
    </row>
    <row r="151" spans="2:4" ht="12.75">
      <c r="B151" s="35"/>
      <c r="C151" s="94"/>
      <c r="D151" s="94"/>
    </row>
    <row r="152" spans="2:4" ht="12.75">
      <c r="B152" s="35"/>
      <c r="C152" s="94"/>
      <c r="D152" s="94"/>
    </row>
    <row r="153" spans="2:4" ht="12.75">
      <c r="B153" s="35"/>
      <c r="C153" s="94"/>
      <c r="D153" s="94"/>
    </row>
    <row r="154" spans="2:4" ht="12.75">
      <c r="B154" s="35"/>
      <c r="C154" s="94"/>
      <c r="D154" s="94"/>
    </row>
    <row r="155" spans="2:4" ht="12.75">
      <c r="B155" s="35"/>
      <c r="C155" s="94"/>
      <c r="D155" s="94"/>
    </row>
    <row r="156" spans="2:4" ht="12.75">
      <c r="B156" s="35"/>
      <c r="C156" s="94"/>
      <c r="D156" s="94"/>
    </row>
    <row r="157" spans="2:4" ht="12.75">
      <c r="B157" s="35"/>
      <c r="C157" s="94"/>
      <c r="D157" s="94"/>
    </row>
    <row r="158" spans="2:4" ht="12.75">
      <c r="B158" s="35"/>
      <c r="C158" s="94"/>
      <c r="D158" s="94"/>
    </row>
    <row r="159" spans="2:4" ht="12.75">
      <c r="B159" s="35"/>
      <c r="C159" s="94"/>
      <c r="D159" s="94"/>
    </row>
    <row r="160" spans="2:4" ht="12.75">
      <c r="B160" s="35"/>
      <c r="C160" s="94"/>
      <c r="D160" s="94"/>
    </row>
    <row r="161" spans="2:4" ht="12.75">
      <c r="B161" s="35"/>
      <c r="C161" s="94"/>
      <c r="D161" s="94"/>
    </row>
    <row r="162" spans="2:4" ht="12.75">
      <c r="B162" s="35"/>
      <c r="C162" s="94"/>
      <c r="D162" s="94"/>
    </row>
    <row r="163" spans="2:4" ht="12.75">
      <c r="B163" s="35"/>
      <c r="C163" s="94"/>
      <c r="D163" s="94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0"/>
  <sheetViews>
    <sheetView showGridLines="0" rightToLeft="1" zoomScale="80" zoomScaleNormal="80" zoomScalePageLayoutView="0" workbookViewId="0" topLeftCell="A1">
      <pane xSplit="7" ySplit="5" topLeftCell="H2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DATE(D57,2,1)</f>
        <v>44593</v>
      </c>
      <c r="C2" s="64" t="s">
        <v>38</v>
      </c>
      <c r="D2" s="63"/>
      <c r="E2" s="1"/>
      <c r="F2" s="115" t="s">
        <v>29</v>
      </c>
      <c r="G2" s="115"/>
      <c r="H2" s="100">
        <f>IF('1.22'!H2:I2&lt;&gt;"",'1.22'!H2:I2,"")</f>
      </c>
      <c r="I2" s="100"/>
      <c r="K2" s="115" t="s">
        <v>53</v>
      </c>
      <c r="L2" s="115"/>
      <c r="M2" s="115"/>
      <c r="N2" s="100">
        <f>IF('1.22'!N2:O2&lt;&gt;"",'1.22'!N2:O2,"")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44593</v>
      </c>
      <c r="C6" s="45" t="str">
        <f aca="true" t="shared" si="0" ref="C6:C36">TEXT(B6,"ddd")</f>
        <v>יום ג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2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44594</v>
      </c>
      <c r="C7" s="45" t="str">
        <f t="shared" si="0"/>
        <v>יום ד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3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3">IF(SUM(H7:N7)&gt;G7+0.0001,$B$59,"")</f>
      </c>
    </row>
    <row r="8" spans="1:23" s="10" customFormat="1" ht="14.25" customHeight="1">
      <c r="A8" s="6"/>
      <c r="B8" s="44">
        <f t="shared" si="2"/>
        <v>44595</v>
      </c>
      <c r="C8" s="45" t="str">
        <f t="shared" si="0"/>
        <v>יום ה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44596</v>
      </c>
      <c r="C9" s="45" t="str">
        <f t="shared" si="0"/>
        <v>יום ו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44597</v>
      </c>
      <c r="C10" s="45" t="str">
        <f t="shared" si="0"/>
        <v>שבת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44598</v>
      </c>
      <c r="C11" s="45" t="str">
        <f t="shared" si="0"/>
        <v>יום א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44599</v>
      </c>
      <c r="C12" s="45" t="str">
        <f t="shared" si="0"/>
        <v>יום ב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44600</v>
      </c>
      <c r="C13" s="45" t="str">
        <f t="shared" si="0"/>
        <v>יום ג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44601</v>
      </c>
      <c r="C14" s="45" t="str">
        <f t="shared" si="0"/>
        <v>יום ד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44602</v>
      </c>
      <c r="C15" s="45" t="str">
        <f t="shared" si="0"/>
        <v>יום ה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44603</v>
      </c>
      <c r="C16" s="45" t="str">
        <f t="shared" si="0"/>
        <v>יום ו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44604</v>
      </c>
      <c r="C17" s="45" t="str">
        <f t="shared" si="0"/>
        <v>שבת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44605</v>
      </c>
      <c r="C18" s="45" t="str">
        <f t="shared" si="0"/>
        <v>יום א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44606</v>
      </c>
      <c r="C19" s="45" t="str">
        <f t="shared" si="0"/>
        <v>יום ב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44607</v>
      </c>
      <c r="C20" s="45" t="str">
        <f t="shared" si="0"/>
        <v>יום ג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44608</v>
      </c>
      <c r="C21" s="45" t="str">
        <f t="shared" si="0"/>
        <v>יום ד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44609</v>
      </c>
      <c r="C22" s="45" t="str">
        <f t="shared" si="0"/>
        <v>יום ה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44610</v>
      </c>
      <c r="C23" s="45" t="str">
        <f t="shared" si="0"/>
        <v>יום ו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44611</v>
      </c>
      <c r="C24" s="45" t="str">
        <f t="shared" si="0"/>
        <v>שבת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44612</v>
      </c>
      <c r="C25" s="45" t="str">
        <f t="shared" si="0"/>
        <v>יום א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44613</v>
      </c>
      <c r="C26" s="45" t="str">
        <f t="shared" si="0"/>
        <v>יום ב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44614</v>
      </c>
      <c r="C27" s="45" t="str">
        <f t="shared" si="0"/>
        <v>יום ג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44615</v>
      </c>
      <c r="C28" s="45" t="str">
        <f t="shared" si="0"/>
        <v>יום ד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44616</v>
      </c>
      <c r="C29" s="45" t="str">
        <f t="shared" si="0"/>
        <v>יום ה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44617</v>
      </c>
      <c r="C30" s="45" t="str">
        <f t="shared" si="0"/>
        <v>יום ו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44618</v>
      </c>
      <c r="C31" s="45" t="str">
        <f t="shared" si="0"/>
        <v>שבת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3.5" customHeight="1">
      <c r="A32" s="6"/>
      <c r="B32" s="44">
        <f t="shared" si="2"/>
        <v>44619</v>
      </c>
      <c r="C32" s="45" t="str">
        <f t="shared" si="0"/>
        <v>יום א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 thickBot="1">
      <c r="A33" s="6"/>
      <c r="B33" s="44">
        <f t="shared" si="2"/>
        <v>44620</v>
      </c>
      <c r="C33" s="45" t="str">
        <f t="shared" si="0"/>
        <v>יום ב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 hidden="1">
      <c r="A34" s="11"/>
      <c r="B34" s="46">
        <f t="shared" si="2"/>
        <v>44621</v>
      </c>
      <c r="C34" s="47" t="str">
        <f t="shared" si="0"/>
        <v>יום ג</v>
      </c>
      <c r="D34" s="90">
        <f t="shared" si="3"/>
        <v>0.35000000000000003</v>
      </c>
      <c r="E34" s="77"/>
      <c r="F34" s="77"/>
      <c r="G34" s="39" t="b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>IF(((TEXT($B$2,"mm"))-(TEXT(B34,"mm"))=0),IF(G34&gt;=SUM(H34:N34),G34-SUM(H34:N34)+0.000001,SUM(H34:N34)-G34-0.000001),0)</f>
        <v>0</v>
      </c>
      <c r="T34" s="42">
        <f>IF(((TEXT($B$2,"mm"))-(TEXT(B34,"mm"))=0),T33+(SUM(H34:R34)),T33)</f>
        <v>0</v>
      </c>
      <c r="U34" s="41">
        <f>IF(((TEXT($B$2,"mm"))-(TEXT(B34,"mm"))=0),IF(COUNTA(H34:R34,E34:F34)&gt;0,1,""),"")</f>
      </c>
      <c r="V34" s="12"/>
      <c r="W34" s="9">
        <f>IF(SUM(H34:N34)&gt;G34,$B$59,"")</f>
      </c>
    </row>
    <row r="35" spans="1:23" s="10" customFormat="1" ht="14.25" customHeight="1" hidden="1">
      <c r="A35" s="11"/>
      <c r="B35" s="46">
        <f t="shared" si="2"/>
        <v>44622</v>
      </c>
      <c r="C35" s="47" t="str">
        <f t="shared" si="0"/>
        <v>יום ד</v>
      </c>
      <c r="D35" s="90">
        <f t="shared" si="3"/>
        <v>0.35000000000000003</v>
      </c>
      <c r="E35" s="76"/>
      <c r="F35" s="76"/>
      <c r="G35" s="39" t="b">
        <f>IF(((TEXT($B$2,"mm"))-(TEXT(B35,"mm"))=0),IF(E35=0,0,(F35-E35)))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>IF(((TEXT($B$2,"mm"))-(TEXT(B35,"mm"))=0),IF(G35&gt;=SUM(H35:N35),G35-SUM(H35:N35)+0.000001,SUM(H35:N35)-G35-0.000001),0)</f>
        <v>0</v>
      </c>
      <c r="T35" s="42">
        <f t="shared" si="5"/>
        <v>0</v>
      </c>
      <c r="U35" s="41">
        <f>IF(((TEXT($B$2,"mm"))-(TEXT(B35,"mm"))=0),IF(COUNTA(H35:R35,E35:F35)&gt;0,1,""),"")</f>
      </c>
      <c r="V35" s="12"/>
      <c r="W35" s="9">
        <f>IF(SUM(H35:N35)&gt;G35,$B$59,"")</f>
      </c>
    </row>
    <row r="36" spans="1:23" s="10" customFormat="1" ht="14.25" customHeight="1" hidden="1" thickBot="1">
      <c r="A36" s="11"/>
      <c r="B36" s="48">
        <f t="shared" si="2"/>
        <v>44623</v>
      </c>
      <c r="C36" s="49" t="str">
        <f t="shared" si="0"/>
        <v>יום ה</v>
      </c>
      <c r="D36" s="90">
        <f t="shared" si="3"/>
        <v>0.35000000000000003</v>
      </c>
      <c r="E36" s="77"/>
      <c r="F36" s="77"/>
      <c r="G36" s="39" t="b">
        <f>IF(((TEXT($B$2,"mm"))-(TEXT(B36,"mm"))=0),IF(E36=0,0,(F36-E36)))</f>
        <v>0</v>
      </c>
      <c r="H36" s="7"/>
      <c r="I36" s="7"/>
      <c r="J36" s="7"/>
      <c r="K36" s="7"/>
      <c r="L36" s="7"/>
      <c r="M36" s="7"/>
      <c r="N36" s="7"/>
      <c r="O36" s="14"/>
      <c r="P36" s="15"/>
      <c r="Q36" s="15"/>
      <c r="R36" s="16"/>
      <c r="S36" s="40">
        <f>IF(((TEXT($B$2,"mm"))-(TEXT(B36,"mm"))=0),IF(G36&gt;=SUM(H36:N36),G36-SUM(H36:N36)+0.000001,SUM(H36:N36)-G36-0.000001),0)</f>
        <v>0</v>
      </c>
      <c r="T36" s="43">
        <f t="shared" si="5"/>
        <v>0</v>
      </c>
      <c r="U36" s="41">
        <f>IF(((TEXT($B$2,"mm"))-(TEXT(B36,"mm"))=0),IF(COUNTA(H36:R36,E36:F36)&gt;0,1,""),"")</f>
      </c>
      <c r="V36" s="17"/>
      <c r="W36" s="9">
        <f>IF(SUM(H36:N36)&gt;G36,$B$59,"")</f>
      </c>
    </row>
    <row r="37" spans="1:22" s="26" customFormat="1" ht="24.75" customHeight="1" thickBot="1">
      <c r="A37" s="18"/>
      <c r="B37" s="19"/>
      <c r="C37" s="20"/>
      <c r="D37" s="21">
        <f>SUM(D6:D33)</f>
        <v>6.999999999999997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" thickBot="1">
      <c r="A39" s="82" t="s">
        <v>52</v>
      </c>
      <c r="C39" s="82"/>
      <c r="D39" s="82"/>
      <c r="E39" s="82"/>
      <c r="F39" s="87">
        <f>(MAX(D37,T37))</f>
        <v>6.999999999999997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N40" s="88"/>
      <c r="O40" s="89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2022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spans="1:2" ht="12.75">
      <c r="A135" s="35"/>
      <c r="B135" s="35"/>
    </row>
    <row r="136" spans="1:2" ht="12.75">
      <c r="A136" s="35"/>
      <c r="B136" s="35"/>
    </row>
    <row r="137" spans="1:2" ht="12.75">
      <c r="A137" s="35"/>
      <c r="B137" s="35"/>
    </row>
    <row r="138" spans="1:2" ht="12.75">
      <c r="A138" s="35"/>
      <c r="B138" s="35"/>
    </row>
    <row r="139" spans="1:2" ht="12.75">
      <c r="A139" s="35"/>
      <c r="B139" s="35"/>
    </row>
    <row r="140" spans="1:2" ht="12.75">
      <c r="A140" s="35"/>
      <c r="B140" s="35"/>
    </row>
  </sheetData>
  <sheetProtection/>
  <mergeCells count="26">
    <mergeCell ref="Q2:R2"/>
    <mergeCell ref="S2:T2"/>
    <mergeCell ref="K2:M2"/>
    <mergeCell ref="S40:U40"/>
    <mergeCell ref="F2:G2"/>
    <mergeCell ref="H2:I2"/>
    <mergeCell ref="E4:G4"/>
    <mergeCell ref="H4:N4"/>
    <mergeCell ref="N2:O2"/>
    <mergeCell ref="F44:H44"/>
    <mergeCell ref="I44:K44"/>
    <mergeCell ref="O4:R4"/>
    <mergeCell ref="A38:F38"/>
    <mergeCell ref="G40:J40"/>
    <mergeCell ref="C43:E43"/>
    <mergeCell ref="F43:H43"/>
    <mergeCell ref="I43:K43"/>
    <mergeCell ref="C44:E44"/>
    <mergeCell ref="A4:D4"/>
    <mergeCell ref="A50:C50"/>
    <mergeCell ref="A51:C51"/>
    <mergeCell ref="C45:E45"/>
    <mergeCell ref="I45:K45"/>
    <mergeCell ref="A49:C49"/>
    <mergeCell ref="E49:H49"/>
    <mergeCell ref="A48:C48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65" dxfId="0" stopIfTrue="1">
      <formula>AND($H$2="רן",$N$2="יחזקאל")</formula>
    </cfRule>
  </conditionalFormatting>
  <conditionalFormatting sqref="H34:R36 T34:V36 A34:C36">
    <cfRule type="expression" priority="36" dxfId="1" stopIfTrue="1">
      <formula>OR($C34=$B$68,$C34=$B$69,$C34=$B$70)</formula>
    </cfRule>
  </conditionalFormatting>
  <conditionalFormatting sqref="E34:E36">
    <cfRule type="expression" priority="31" dxfId="10" stopIfTrue="1">
      <formula>AND(SUM(H34:N34)&lt;G34,AND($C34&lt;&gt;$B$68,$C34&lt;&gt;$B$69,$C34&lt;&gt;$B$70))</formula>
    </cfRule>
    <cfRule type="expression" priority="32" dxfId="0" stopIfTrue="1">
      <formula>SUM(H34:N34)&gt;G34</formula>
    </cfRule>
    <cfRule type="expression" priority="33" dxfId="1" stopIfTrue="1">
      <formula>OR($C34=$B$68,$C34=$B$69,$C34=$B$70)</formula>
    </cfRule>
  </conditionalFormatting>
  <conditionalFormatting sqref="D51 H36:N36">
    <cfRule type="expression" priority="73" dxfId="1" stopIfTrue="1">
      <formula>OR($C36=$B$68,$C36=$B$69,$C36=$B$70)</formula>
    </cfRule>
    <cfRule type="expression" priority="74" dxfId="0" stopIfTrue="1">
      <formula>OR($W36=$B$59)</formula>
    </cfRule>
  </conditionalFormatting>
  <conditionalFormatting sqref="W6:W36">
    <cfRule type="cellIs" priority="75" dxfId="23" operator="equal" stopIfTrue="1">
      <formula>$B$59</formula>
    </cfRule>
  </conditionalFormatting>
  <conditionalFormatting sqref="S34:S36">
    <cfRule type="expression" priority="76" dxfId="4" stopIfTrue="1">
      <formula>SUM(H34:N34)&lt;G34</formula>
    </cfRule>
    <cfRule type="expression" priority="77" dxfId="0" stopIfTrue="1">
      <formula>SUM(H34:N34)&gt;G34</formula>
    </cfRule>
    <cfRule type="expression" priority="78" dxfId="1" stopIfTrue="1">
      <formula>OR($C34=$B$68,$C34=$B$69,$C34=$B$70)</formula>
    </cfRule>
  </conditionalFormatting>
  <conditionalFormatting sqref="F34:F36">
    <cfRule type="expression" priority="79" dxfId="10" stopIfTrue="1">
      <formula>AND(SUM(H34:N34)&lt;G34,AND($C34&lt;&gt;$B$68,$C34&lt;&gt;$B$69,$C34&lt;&gt;$B$70))</formula>
    </cfRule>
    <cfRule type="expression" priority="80" dxfId="0" stopIfTrue="1">
      <formula>SUM(H34:N34)&gt;G34</formula>
    </cfRule>
    <cfRule type="expression" priority="81" dxfId="1" stopIfTrue="1">
      <formula>OR($C34=$B$68,$C34=$B$69,$C34=$B$70)</formula>
    </cfRule>
  </conditionalFormatting>
  <conditionalFormatting sqref="T6:V33 G6:R33 A6:C33 G34:G36">
    <cfRule type="expression" priority="82" dxfId="1" stopIfTrue="1">
      <formula>WEEKDAY($B6)&gt;=6</formula>
    </cfRule>
  </conditionalFormatting>
  <conditionalFormatting sqref="D6:D36">
    <cfRule type="expression" priority="83" dxfId="1" stopIfTrue="1">
      <formula>WEEKDAY($B6)&gt;=6</formula>
    </cfRule>
    <cfRule type="expression" priority="84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3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3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3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OR($W50=$B$59)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6 E6:F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>
    <oddHeader>&amp;L&amp;A&amp;C&amp;F&amp;R&amp;T
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3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9.00390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DATE(D57,3,1)</f>
        <v>44621</v>
      </c>
      <c r="C2" s="64" t="s">
        <v>38</v>
      </c>
      <c r="D2" s="63"/>
      <c r="E2" s="1"/>
      <c r="F2" s="115" t="s">
        <v>29</v>
      </c>
      <c r="G2" s="115"/>
      <c r="H2" s="100">
        <f>IF('2.22'!H2:I2&lt;&gt;"",'2.22'!H2:I2,"")</f>
      </c>
      <c r="I2" s="100"/>
      <c r="J2" s="71"/>
      <c r="L2" s="115" t="s">
        <v>53</v>
      </c>
      <c r="M2" s="115"/>
      <c r="N2" s="100">
        <f>IF('2.22'!N2:O2&lt;&gt;"",'2.22'!N2:O2,"")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>
        <v>3</v>
      </c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44621</v>
      </c>
      <c r="C6" s="45" t="str">
        <f aca="true" t="shared" si="0" ref="C6:C36">TEXT(B6,"ddd")</f>
        <v>יום ג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44622</v>
      </c>
      <c r="C7" s="45" t="str">
        <f t="shared" si="0"/>
        <v>יום ד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44623</v>
      </c>
      <c r="C8" s="45" t="str">
        <f t="shared" si="0"/>
        <v>יום ה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44624</v>
      </c>
      <c r="C9" s="45" t="str">
        <f t="shared" si="0"/>
        <v>יום ו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44625</v>
      </c>
      <c r="C10" s="45" t="str">
        <f t="shared" si="0"/>
        <v>שבת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44626</v>
      </c>
      <c r="C11" s="45" t="str">
        <f t="shared" si="0"/>
        <v>יום א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44627</v>
      </c>
      <c r="C12" s="45" t="str">
        <f t="shared" si="0"/>
        <v>יום ב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44628</v>
      </c>
      <c r="C13" s="45" t="str">
        <f t="shared" si="0"/>
        <v>יום ג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44629</v>
      </c>
      <c r="C14" s="45" t="str">
        <f t="shared" si="0"/>
        <v>יום ד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44630</v>
      </c>
      <c r="C15" s="45" t="str">
        <f t="shared" si="0"/>
        <v>יום ה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44631</v>
      </c>
      <c r="C16" s="45" t="str">
        <f t="shared" si="0"/>
        <v>יום ו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44632</v>
      </c>
      <c r="C17" s="45" t="str">
        <f t="shared" si="0"/>
        <v>שבת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44633</v>
      </c>
      <c r="C18" s="45" t="str">
        <f t="shared" si="0"/>
        <v>יום א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44634</v>
      </c>
      <c r="C19" s="45" t="str">
        <f t="shared" si="0"/>
        <v>יום ב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44635</v>
      </c>
      <c r="C20" s="45" t="str">
        <f t="shared" si="0"/>
        <v>יום ג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44636</v>
      </c>
      <c r="C21" s="45" t="str">
        <f t="shared" si="0"/>
        <v>יום ד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44637</v>
      </c>
      <c r="C22" s="45" t="str">
        <f t="shared" si="0"/>
        <v>יום ה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44638</v>
      </c>
      <c r="C23" s="45" t="str">
        <f t="shared" si="0"/>
        <v>יום ו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44639</v>
      </c>
      <c r="C24" s="45" t="str">
        <f t="shared" si="0"/>
        <v>שבת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44640</v>
      </c>
      <c r="C25" s="45" t="str">
        <f t="shared" si="0"/>
        <v>יום א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44641</v>
      </c>
      <c r="C26" s="45" t="str">
        <f t="shared" si="0"/>
        <v>יום ב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44642</v>
      </c>
      <c r="C27" s="45" t="str">
        <f t="shared" si="0"/>
        <v>יום ג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44643</v>
      </c>
      <c r="C28" s="45" t="str">
        <f t="shared" si="0"/>
        <v>יום ד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44644</v>
      </c>
      <c r="C29" s="45" t="str">
        <f t="shared" si="0"/>
        <v>יום ה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44645</v>
      </c>
      <c r="C30" s="45" t="str">
        <f t="shared" si="0"/>
        <v>יום ו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44646</v>
      </c>
      <c r="C31" s="45" t="str">
        <f t="shared" si="0"/>
        <v>שבת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44647</v>
      </c>
      <c r="C32" s="45" t="str">
        <f t="shared" si="0"/>
        <v>יום א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44648</v>
      </c>
      <c r="C33" s="45" t="str">
        <f t="shared" si="0"/>
        <v>יום ב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44649</v>
      </c>
      <c r="C34" s="45" t="str">
        <f t="shared" si="0"/>
        <v>יום ג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44650</v>
      </c>
      <c r="C35" s="45" t="str">
        <f t="shared" si="0"/>
        <v>יום ד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44651</v>
      </c>
      <c r="C36" s="45" t="str">
        <f t="shared" si="0"/>
        <v>יום ה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5.75" customHeight="1">
      <c r="A53" s="33"/>
      <c r="B53" s="9"/>
      <c r="C53" s="31"/>
      <c r="D53" s="31"/>
    </row>
    <row r="54" spans="1:4" s="3" customFormat="1" ht="12.75">
      <c r="A54" s="33"/>
      <c r="B54" s="9"/>
      <c r="C54" s="31"/>
      <c r="D54" s="99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>
        <v>2022</v>
      </c>
    </row>
    <row r="58" spans="1:4" s="35" customFormat="1" ht="12.75">
      <c r="A58" s="34" t="s">
        <v>45</v>
      </c>
      <c r="B58" s="93" t="s">
        <v>45</v>
      </c>
      <c r="C58" s="94"/>
      <c r="D58" s="94"/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A4:D4"/>
    <mergeCell ref="E4:G4"/>
    <mergeCell ref="H4:N4"/>
    <mergeCell ref="A51:C51"/>
    <mergeCell ref="A49:C49"/>
    <mergeCell ref="E49:H49"/>
    <mergeCell ref="C45:E45"/>
    <mergeCell ref="A48:C48"/>
    <mergeCell ref="A50:C50"/>
    <mergeCell ref="I45:L45"/>
    <mergeCell ref="S40:U40"/>
    <mergeCell ref="S2:T2"/>
    <mergeCell ref="F2:G2"/>
    <mergeCell ref="H2:I2"/>
    <mergeCell ref="L2:M2"/>
    <mergeCell ref="N2:O2"/>
    <mergeCell ref="O4:R4"/>
    <mergeCell ref="Q2:R2"/>
    <mergeCell ref="A38:F38"/>
    <mergeCell ref="G40:J40"/>
    <mergeCell ref="C44:E44"/>
    <mergeCell ref="F44:H44"/>
    <mergeCell ref="I44:L44"/>
    <mergeCell ref="C43:E43"/>
    <mergeCell ref="F43:H43"/>
    <mergeCell ref="I43:L43"/>
  </mergeCells>
  <conditionalFormatting sqref="D51">
    <cfRule type="expression" priority="31" dxfId="1" stopIfTrue="1">
      <formula>OR($C51=$B$68,$C51=$B$69,$C51=$B$70)</formula>
    </cfRule>
    <cfRule type="expression" priority="32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33" dxfId="0" stopIfTrue="1">
      <formula>AND($H$2="רן",$N$2="יחזקאל")</formula>
    </cfRule>
  </conditionalFormatting>
  <conditionalFormatting sqref="W6:W36">
    <cfRule type="cellIs" priority="78" dxfId="23" operator="equal" stopIfTrue="1">
      <formula>$B$60</formula>
    </cfRule>
  </conditionalFormatting>
  <conditionalFormatting sqref="T6:V36 G6:R36 A6:C36">
    <cfRule type="expression" priority="83" dxfId="1" stopIfTrue="1">
      <formula>WEEKDAY($B6)&gt;=6</formula>
    </cfRule>
  </conditionalFormatting>
  <conditionalFormatting sqref="D6:D36">
    <cfRule type="expression" priority="84" dxfId="1" stopIfTrue="1">
      <formula>WEEKDAY($B6)&gt;=6</formula>
    </cfRule>
    <cfRule type="expression" priority="85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6">
    <cfRule type="expression" priority="15" dxfId="10" stopIfTrue="1">
      <formula>AND(SUM(H7:N7)&lt;G7,AND($C7&lt;&gt;$B$68,$C7&lt;&gt;$B$69,$C7&lt;&gt;$B$70))</formula>
    </cfRule>
    <cfRule type="expression" priority="16" dxfId="0" stopIfTrue="1">
      <formula>SUM(H7:N7)&gt;G7+0.0001</formula>
    </cfRule>
    <cfRule type="expression" priority="17" dxfId="1" stopIfTrue="1">
      <formula>WEEKDAY($B7)&gt;=6</formula>
    </cfRule>
  </conditionalFormatting>
  <conditionalFormatting sqref="F7:F36">
    <cfRule type="expression" priority="18" dxfId="10" stopIfTrue="1">
      <formula>AND(SUM(H7:N7)&lt;G7,AND($C7&lt;&gt;$B$68,$C7&lt;&gt;$B$69,$C7&lt;&gt;$B$70))</formula>
    </cfRule>
    <cfRule type="expression" priority="19" dxfId="0" stopIfTrue="1">
      <formula>SUM(H7:N7)&gt;G7+0.0001</formula>
    </cfRule>
    <cfRule type="expression" priority="20" dxfId="1" stopIfTrue="1">
      <formula>WEEKDAY($B7)&gt;=6</formula>
    </cfRule>
  </conditionalFormatting>
  <conditionalFormatting sqref="S6">
    <cfRule type="expression" priority="12" dxfId="4" stopIfTrue="1">
      <formula>SUM(H6:N6)&lt;G6</formula>
    </cfRule>
    <cfRule type="expression" priority="13" dxfId="0" stopIfTrue="1">
      <formula>SUM(H6:N6)&gt;G6+0.00001</formula>
    </cfRule>
    <cfRule type="expression" priority="14" dxfId="1" stopIfTrue="1">
      <formula>WEEKDAY($B6)&gt;=6</formula>
    </cfRule>
  </conditionalFormatting>
  <conditionalFormatting sqref="S7:S36">
    <cfRule type="expression" priority="9" dxfId="4" stopIfTrue="1">
      <formula>SUM(H7:N7)&lt;G7</formula>
    </cfRule>
    <cfRule type="expression" priority="10" dxfId="0" stopIfTrue="1">
      <formula>SUM(H7:N7)&gt;G7+0.00001</formula>
    </cfRule>
    <cfRule type="expression" priority="11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1"/>
  <sheetViews>
    <sheetView showGridLines="0" rightToLeft="1" zoomScale="80" zoomScaleNormal="80" zoomScalePageLayoutView="0" workbookViewId="0" topLeftCell="A1">
      <pane xSplit="7" ySplit="5" topLeftCell="H3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DATE(D58,4,1)</f>
        <v>44652</v>
      </c>
      <c r="C2" s="64" t="s">
        <v>38</v>
      </c>
      <c r="D2" s="63"/>
      <c r="E2" s="1"/>
      <c r="F2" s="115" t="s">
        <v>29</v>
      </c>
      <c r="G2" s="115"/>
      <c r="H2" s="100">
        <f>IF('3.22'!H2:I2&lt;&gt;"",'3.22'!H2:I2,"")</f>
      </c>
      <c r="I2" s="100"/>
      <c r="J2" s="71"/>
      <c r="L2" s="115" t="s">
        <v>53</v>
      </c>
      <c r="M2" s="115"/>
      <c r="N2" s="100">
        <f>IF('3.22'!N2:O2&lt;&gt;"",'3.22'!N2:O2,"")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44652</v>
      </c>
      <c r="C6" s="45" t="str">
        <f aca="true" t="shared" si="0" ref="C6:C35">TEXT(B6,"ddd")</f>
        <v>יום ו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44653</v>
      </c>
      <c r="C7" s="45" t="str">
        <f t="shared" si="0"/>
        <v>שבת</v>
      </c>
      <c r="D7" s="90">
        <f aca="true" t="shared" si="3" ref="D7:D35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44654</v>
      </c>
      <c r="C8" s="45" t="str">
        <f t="shared" si="0"/>
        <v>יום א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44655</v>
      </c>
      <c r="C9" s="45" t="str">
        <f t="shared" si="0"/>
        <v>יום ב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44656</v>
      </c>
      <c r="C10" s="45" t="str">
        <f t="shared" si="0"/>
        <v>יום ג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44657</v>
      </c>
      <c r="C11" s="45" t="str">
        <f t="shared" si="0"/>
        <v>יום ד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44658</v>
      </c>
      <c r="C12" s="45" t="str">
        <f t="shared" si="0"/>
        <v>יום ה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44659</v>
      </c>
      <c r="C13" s="45" t="str">
        <f t="shared" si="0"/>
        <v>יום ו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44660</v>
      </c>
      <c r="C14" s="45" t="str">
        <f t="shared" si="0"/>
        <v>שבת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44661</v>
      </c>
      <c r="C15" s="45" t="str">
        <f t="shared" si="0"/>
        <v>יום א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44662</v>
      </c>
      <c r="C16" s="45" t="str">
        <f t="shared" si="0"/>
        <v>יום ב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44663</v>
      </c>
      <c r="C17" s="45" t="str">
        <f t="shared" si="0"/>
        <v>יום ג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44664</v>
      </c>
      <c r="C18" s="45" t="str">
        <f t="shared" si="0"/>
        <v>יום ד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44665</v>
      </c>
      <c r="C19" s="45" t="str">
        <f t="shared" si="0"/>
        <v>יום ה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44666</v>
      </c>
      <c r="C20" s="45" t="str">
        <f t="shared" si="0"/>
        <v>יום ו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44667</v>
      </c>
      <c r="C21" s="45" t="str">
        <f t="shared" si="0"/>
        <v>שבת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44668</v>
      </c>
      <c r="C22" s="45" t="str">
        <f t="shared" si="0"/>
        <v>יום א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44669</v>
      </c>
      <c r="C23" s="45" t="str">
        <f t="shared" si="0"/>
        <v>יום ב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44670</v>
      </c>
      <c r="C24" s="45" t="str">
        <f t="shared" si="0"/>
        <v>יום ג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44671</v>
      </c>
      <c r="C25" s="45" t="str">
        <f t="shared" si="0"/>
        <v>יום ד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44672</v>
      </c>
      <c r="C26" s="45" t="str">
        <f t="shared" si="0"/>
        <v>יום ה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44673</v>
      </c>
      <c r="C27" s="45" t="str">
        <f t="shared" si="0"/>
        <v>יום ו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44674</v>
      </c>
      <c r="C28" s="45" t="str">
        <f t="shared" si="0"/>
        <v>שבת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44675</v>
      </c>
      <c r="C29" s="45" t="str">
        <f t="shared" si="0"/>
        <v>יום א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44676</v>
      </c>
      <c r="C30" s="45" t="str">
        <f t="shared" si="0"/>
        <v>יום ב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44677</v>
      </c>
      <c r="C31" s="45" t="str">
        <f t="shared" si="0"/>
        <v>יום ג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44678</v>
      </c>
      <c r="C32" s="45" t="str">
        <f t="shared" si="0"/>
        <v>יום ד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44679</v>
      </c>
      <c r="C33" s="45" t="str">
        <f t="shared" si="0"/>
        <v>יום ה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44680</v>
      </c>
      <c r="C34" s="45" t="str">
        <f t="shared" si="0"/>
        <v>יום ו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 t="shared" si="5"/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44681</v>
      </c>
      <c r="C35" s="45" t="str">
        <f t="shared" si="0"/>
        <v>שבת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6.999999999999997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6.999999999999997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0:D51">
    <cfRule type="expression" priority="22" dxfId="1" stopIfTrue="1">
      <formula>OR($C50=$B$68,$C50=$B$69,$C50=$B$70)</formula>
    </cfRule>
    <cfRule type="expression" priority="23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4" dxfId="0" stopIfTrue="1">
      <formula>AND($H$2="רן",$N$2="יחזקאל")</formula>
    </cfRule>
  </conditionalFormatting>
  <conditionalFormatting sqref="W6:W35">
    <cfRule type="cellIs" priority="106" dxfId="23" operator="equal" stopIfTrue="1">
      <formula>$B$60</formula>
    </cfRule>
  </conditionalFormatting>
  <conditionalFormatting sqref="T6:V35 G6:R35 A6:C35">
    <cfRule type="expression" priority="111" dxfId="1" stopIfTrue="1">
      <formula>WEEKDAY($B6)&gt;=6</formula>
    </cfRule>
  </conditionalFormatting>
  <conditionalFormatting sqref="D6:D35">
    <cfRule type="expression" priority="112" dxfId="1" stopIfTrue="1">
      <formula>WEEKDAY($B6)&gt;=6</formula>
    </cfRule>
    <cfRule type="expression" priority="113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5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5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5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58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DATE(D58,5,1)</f>
        <v>44682</v>
      </c>
      <c r="C2" s="64" t="s">
        <v>38</v>
      </c>
      <c r="D2" s="63"/>
      <c r="E2" s="1"/>
      <c r="F2" s="115" t="s">
        <v>29</v>
      </c>
      <c r="G2" s="115"/>
      <c r="H2" s="100">
        <f>IF('4.22'!H2:I2&lt;&gt;"",'4.22'!H2:I2,"")</f>
      </c>
      <c r="I2" s="100"/>
      <c r="J2" s="71"/>
      <c r="L2" s="115" t="s">
        <v>53</v>
      </c>
      <c r="M2" s="115"/>
      <c r="N2" s="100">
        <f>IF('4.22'!N2:O2&lt;&gt;"",'4.22'!N2:O2,"")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44682</v>
      </c>
      <c r="C6" s="45" t="str">
        <f aca="true" t="shared" si="0" ref="C6:C36">TEXT(B6,"ddd")</f>
        <v>יום א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44683</v>
      </c>
      <c r="C7" s="45" t="str">
        <f t="shared" si="0"/>
        <v>יום ב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44684</v>
      </c>
      <c r="C8" s="45" t="str">
        <f t="shared" si="0"/>
        <v>יום ג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44685</v>
      </c>
      <c r="C9" s="45" t="str">
        <f t="shared" si="0"/>
        <v>יום ד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44686</v>
      </c>
      <c r="C10" s="45" t="str">
        <f t="shared" si="0"/>
        <v>יום ה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44687</v>
      </c>
      <c r="C11" s="45" t="str">
        <f t="shared" si="0"/>
        <v>יום ו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44688</v>
      </c>
      <c r="C12" s="45" t="str">
        <f t="shared" si="0"/>
        <v>שבת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44689</v>
      </c>
      <c r="C13" s="45" t="str">
        <f t="shared" si="0"/>
        <v>יום א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44690</v>
      </c>
      <c r="C14" s="45" t="str">
        <f t="shared" si="0"/>
        <v>יום ב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44691</v>
      </c>
      <c r="C15" s="45" t="str">
        <f t="shared" si="0"/>
        <v>יום ג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44692</v>
      </c>
      <c r="C16" s="45" t="str">
        <f t="shared" si="0"/>
        <v>יום ד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44693</v>
      </c>
      <c r="C17" s="45" t="str">
        <f t="shared" si="0"/>
        <v>יום ה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44694</v>
      </c>
      <c r="C18" s="45" t="str">
        <f t="shared" si="0"/>
        <v>יום ו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44695</v>
      </c>
      <c r="C19" s="45" t="str">
        <f t="shared" si="0"/>
        <v>שבת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44696</v>
      </c>
      <c r="C20" s="45" t="str">
        <f t="shared" si="0"/>
        <v>יום א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44697</v>
      </c>
      <c r="C21" s="45" t="str">
        <f t="shared" si="0"/>
        <v>יום ב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44698</v>
      </c>
      <c r="C22" s="45" t="str">
        <f t="shared" si="0"/>
        <v>יום ג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44699</v>
      </c>
      <c r="C23" s="45" t="str">
        <f t="shared" si="0"/>
        <v>יום ד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44700</v>
      </c>
      <c r="C24" s="45" t="str">
        <f t="shared" si="0"/>
        <v>יום ה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44701</v>
      </c>
      <c r="C25" s="45" t="str">
        <f t="shared" si="0"/>
        <v>יום ו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44702</v>
      </c>
      <c r="C26" s="45" t="str">
        <f t="shared" si="0"/>
        <v>שבת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44703</v>
      </c>
      <c r="C27" s="45" t="str">
        <f t="shared" si="0"/>
        <v>יום א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44704</v>
      </c>
      <c r="C28" s="45" t="str">
        <f t="shared" si="0"/>
        <v>יום ב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44705</v>
      </c>
      <c r="C29" s="45" t="str">
        <f t="shared" si="0"/>
        <v>יום ג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44706</v>
      </c>
      <c r="C30" s="45" t="str">
        <f t="shared" si="0"/>
        <v>יום ד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44707</v>
      </c>
      <c r="C31" s="45" t="str">
        <f t="shared" si="0"/>
        <v>יום ה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44708</v>
      </c>
      <c r="C32" s="45" t="str">
        <f t="shared" si="0"/>
        <v>יום ו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44709</v>
      </c>
      <c r="C33" s="45" t="str">
        <f t="shared" si="0"/>
        <v>שבת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44710</v>
      </c>
      <c r="C34" s="45" t="str">
        <f t="shared" si="0"/>
        <v>יום א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44711</v>
      </c>
      <c r="C35" s="45" t="str">
        <f t="shared" si="0"/>
        <v>יום ב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44712</v>
      </c>
      <c r="C36" s="45" t="str">
        <f t="shared" si="0"/>
        <v>יום ג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1:3" ht="12.75">
      <c r="A136" s="35"/>
      <c r="B136" s="35"/>
      <c r="C136" s="94"/>
    </row>
    <row r="137" spans="1:3" ht="12.75">
      <c r="A137" s="35"/>
      <c r="B137" s="35"/>
      <c r="C137" s="94"/>
    </row>
    <row r="138" spans="1:3" ht="12.75">
      <c r="A138" s="35"/>
      <c r="B138" s="35"/>
      <c r="C138" s="94"/>
    </row>
    <row r="139" spans="1:3" ht="12.75">
      <c r="A139" s="35"/>
      <c r="B139" s="35"/>
      <c r="C139" s="94"/>
    </row>
    <row r="140" spans="1:3" ht="12.75">
      <c r="A140" s="35"/>
      <c r="B140" s="35"/>
      <c r="C140" s="94"/>
    </row>
    <row r="141" spans="1:3" ht="12.75">
      <c r="A141" s="35"/>
      <c r="B141" s="35"/>
      <c r="C141" s="94"/>
    </row>
    <row r="142" spans="1:3" ht="12.75">
      <c r="A142" s="35"/>
      <c r="B142" s="35"/>
      <c r="C142" s="94"/>
    </row>
    <row r="143" spans="1:3" ht="12.75">
      <c r="A143" s="35"/>
      <c r="B143" s="35"/>
      <c r="C143" s="94"/>
    </row>
    <row r="144" spans="1:3" ht="12.75">
      <c r="A144" s="35"/>
      <c r="B144" s="35"/>
      <c r="C144" s="94"/>
    </row>
    <row r="145" spans="1:3" ht="12.75">
      <c r="A145" s="35"/>
      <c r="B145" s="35"/>
      <c r="C145" s="94"/>
    </row>
    <row r="146" spans="1:3" ht="12.75">
      <c r="A146" s="35"/>
      <c r="B146" s="35"/>
      <c r="C146" s="94"/>
    </row>
    <row r="147" spans="1:3" ht="12.75">
      <c r="A147" s="35"/>
      <c r="B147" s="35"/>
      <c r="C147" s="94"/>
    </row>
    <row r="148" spans="1:3" ht="12.75">
      <c r="A148" s="35"/>
      <c r="B148" s="35"/>
      <c r="C148" s="94"/>
    </row>
    <row r="149" spans="1:3" ht="12.75">
      <c r="A149" s="35"/>
      <c r="B149" s="35"/>
      <c r="C149" s="94"/>
    </row>
    <row r="150" spans="1:3" ht="12.75">
      <c r="A150" s="35"/>
      <c r="B150" s="35"/>
      <c r="C150" s="94"/>
    </row>
    <row r="151" spans="1:3" ht="12.75">
      <c r="A151" s="35"/>
      <c r="B151" s="35"/>
      <c r="C151" s="94"/>
    </row>
    <row r="152" spans="1:3" ht="12.75">
      <c r="A152" s="35"/>
      <c r="B152" s="35"/>
      <c r="C152" s="94"/>
    </row>
    <row r="153" spans="1:3" ht="12.75">
      <c r="A153" s="35"/>
      <c r="B153" s="35"/>
      <c r="C153" s="94"/>
    </row>
    <row r="154" spans="1:3" ht="12.75">
      <c r="A154" s="35"/>
      <c r="B154" s="35"/>
      <c r="C154" s="94"/>
    </row>
    <row r="155" spans="1:3" ht="12.75">
      <c r="A155" s="35"/>
      <c r="B155" s="35"/>
      <c r="C155" s="94"/>
    </row>
    <row r="156" spans="1:3" ht="12.75">
      <c r="A156" s="35"/>
      <c r="B156" s="35"/>
      <c r="C156" s="94"/>
    </row>
    <row r="157" spans="1:3" ht="12.75">
      <c r="A157" s="35"/>
      <c r="B157" s="35"/>
      <c r="C157" s="94"/>
    </row>
    <row r="158" spans="1:3" ht="12.75">
      <c r="A158" s="35"/>
      <c r="B158" s="35"/>
      <c r="C158" s="94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0:D51">
    <cfRule type="expression" priority="23" dxfId="1" stopIfTrue="1">
      <formula>OR($C50=$B$68,$C50=$B$69,$C50=$B$70)</formula>
    </cfRule>
    <cfRule type="expression" priority="24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5" dxfId="0" stopIfTrue="1">
      <formula>AND($H$2="רן",$N$2="יחזקאל")</formula>
    </cfRule>
  </conditionalFormatting>
  <conditionalFormatting sqref="W6:W36">
    <cfRule type="cellIs" priority="70" dxfId="23" operator="equal" stopIfTrue="1">
      <formula>$B$60</formula>
    </cfRule>
  </conditionalFormatting>
  <conditionalFormatting sqref="T6:V36 G6:R36 A6:C36">
    <cfRule type="expression" priority="75" dxfId="1" stopIfTrue="1">
      <formula>WEEKDAY($B6)&gt;=6</formula>
    </cfRule>
  </conditionalFormatting>
  <conditionalFormatting sqref="D6:D36">
    <cfRule type="expression" priority="76" dxfId="1" stopIfTrue="1">
      <formula>WEEKDAY($B6)&gt;=6</formula>
    </cfRule>
    <cfRule type="expression" priority="77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6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6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6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DATE(D58,6,1)</f>
        <v>44713</v>
      </c>
      <c r="C2" s="64" t="s">
        <v>38</v>
      </c>
      <c r="D2" s="63"/>
      <c r="E2" s="1"/>
      <c r="F2" s="115" t="s">
        <v>29</v>
      </c>
      <c r="G2" s="115"/>
      <c r="H2" s="100">
        <f>IF('5.22'!H2:I2&lt;&gt;"",'5.22'!H2:I2,"")</f>
      </c>
      <c r="I2" s="100"/>
      <c r="J2" s="71"/>
      <c r="L2" s="115" t="s">
        <v>53</v>
      </c>
      <c r="M2" s="115"/>
      <c r="N2" s="100">
        <f>IF('5.22'!N2:O2&lt;&gt;"",'5.22'!N2:O2,"")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44713</v>
      </c>
      <c r="C6" s="45" t="str">
        <f aca="true" t="shared" si="0" ref="C6:C35">TEXT(B6,"ddd")</f>
        <v>יום ד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44714</v>
      </c>
      <c r="C7" s="45" t="str">
        <f t="shared" si="0"/>
        <v>יום ה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44715</v>
      </c>
      <c r="C8" s="45" t="str">
        <f t="shared" si="0"/>
        <v>יום ו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44716</v>
      </c>
      <c r="C9" s="45" t="str">
        <f t="shared" si="0"/>
        <v>שבת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44717</v>
      </c>
      <c r="C10" s="45" t="str">
        <f t="shared" si="0"/>
        <v>יום א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44718</v>
      </c>
      <c r="C11" s="45" t="str">
        <f t="shared" si="0"/>
        <v>יום ב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44719</v>
      </c>
      <c r="C12" s="45" t="str">
        <f t="shared" si="0"/>
        <v>יום ג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44720</v>
      </c>
      <c r="C13" s="45" t="str">
        <f t="shared" si="0"/>
        <v>יום ד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44721</v>
      </c>
      <c r="C14" s="45" t="str">
        <f t="shared" si="0"/>
        <v>יום ה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44722</v>
      </c>
      <c r="C15" s="45" t="str">
        <f t="shared" si="0"/>
        <v>יום ו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44723</v>
      </c>
      <c r="C16" s="45" t="str">
        <f t="shared" si="0"/>
        <v>שבת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44724</v>
      </c>
      <c r="C17" s="45" t="str">
        <f t="shared" si="0"/>
        <v>יום א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44725</v>
      </c>
      <c r="C18" s="45" t="str">
        <f t="shared" si="0"/>
        <v>יום ב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44726</v>
      </c>
      <c r="C19" s="45" t="str">
        <f t="shared" si="0"/>
        <v>יום ג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44727</v>
      </c>
      <c r="C20" s="45" t="str">
        <f t="shared" si="0"/>
        <v>יום ד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44728</v>
      </c>
      <c r="C21" s="45" t="str">
        <f t="shared" si="0"/>
        <v>יום ה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44729</v>
      </c>
      <c r="C22" s="45" t="str">
        <f t="shared" si="0"/>
        <v>יום ו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44730</v>
      </c>
      <c r="C23" s="45" t="str">
        <f t="shared" si="0"/>
        <v>שבת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44731</v>
      </c>
      <c r="C24" s="45" t="str">
        <f t="shared" si="0"/>
        <v>יום א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44732</v>
      </c>
      <c r="C25" s="45" t="str">
        <f t="shared" si="0"/>
        <v>יום ב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44733</v>
      </c>
      <c r="C26" s="45" t="str">
        <f t="shared" si="0"/>
        <v>יום ג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44734</v>
      </c>
      <c r="C27" s="45" t="str">
        <f t="shared" si="0"/>
        <v>יום ד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44735</v>
      </c>
      <c r="C28" s="45" t="str">
        <f t="shared" si="0"/>
        <v>יום ה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44736</v>
      </c>
      <c r="C29" s="45" t="str">
        <f t="shared" si="0"/>
        <v>יום ו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44737</v>
      </c>
      <c r="C30" s="45" t="str">
        <f t="shared" si="0"/>
        <v>שבת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44738</v>
      </c>
      <c r="C31" s="45" t="str">
        <f t="shared" si="0"/>
        <v>יום א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44739</v>
      </c>
      <c r="C32" s="45" t="str">
        <f t="shared" si="0"/>
        <v>יום ב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44740</v>
      </c>
      <c r="C33" s="45" t="str">
        <f t="shared" si="0"/>
        <v>יום ג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44741</v>
      </c>
      <c r="C34" s="45" t="str">
        <f t="shared" si="0"/>
        <v>יום ד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44742</v>
      </c>
      <c r="C35" s="45" t="str">
        <f t="shared" si="0"/>
        <v>יום ה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25" s="3" customFormat="1" ht="21" customHeight="1">
      <c r="A45" s="68"/>
      <c r="B45" s="32"/>
      <c r="C45" s="71"/>
      <c r="D45" s="71"/>
      <c r="E45" s="71"/>
      <c r="F45" s="70"/>
      <c r="G45" s="69"/>
      <c r="H45" s="32"/>
      <c r="I45" s="71"/>
      <c r="J45" s="71"/>
      <c r="K45" s="71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Footer>&amp;L&amp;A&amp;C&amp;F&amp;R&amp;T
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DATE(D58,7,1)</f>
        <v>44743</v>
      </c>
      <c r="C2" s="64" t="s">
        <v>38</v>
      </c>
      <c r="D2" s="63"/>
      <c r="E2" s="1"/>
      <c r="F2" s="115" t="s">
        <v>29</v>
      </c>
      <c r="G2" s="115"/>
      <c r="H2" s="100">
        <f>IF('6.22'!H2:I2&lt;&gt;"",'6.22'!H2:I2,"")</f>
      </c>
      <c r="I2" s="100"/>
      <c r="J2" s="71"/>
      <c r="L2" s="115" t="s">
        <v>58</v>
      </c>
      <c r="M2" s="115"/>
      <c r="N2" s="100">
        <f>IF('6.22'!N2:O2&lt;&gt;"",'6.22'!N2:O2,"")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44743</v>
      </c>
      <c r="C6" s="45" t="str">
        <f aca="true" t="shared" si="0" ref="C6:C36">TEXT(B6,"ddd")</f>
        <v>יום ו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44744</v>
      </c>
      <c r="C7" s="45" t="str">
        <f t="shared" si="0"/>
        <v>שבת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44745</v>
      </c>
      <c r="C8" s="45" t="str">
        <f t="shared" si="0"/>
        <v>יום א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44746</v>
      </c>
      <c r="C9" s="45" t="str">
        <f t="shared" si="0"/>
        <v>יום ב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44747</v>
      </c>
      <c r="C10" s="45" t="str">
        <f t="shared" si="0"/>
        <v>יום ג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44748</v>
      </c>
      <c r="C11" s="45" t="str">
        <f t="shared" si="0"/>
        <v>יום ד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44749</v>
      </c>
      <c r="C12" s="45" t="str">
        <f t="shared" si="0"/>
        <v>יום ה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44750</v>
      </c>
      <c r="C13" s="45" t="str">
        <f t="shared" si="0"/>
        <v>יום ו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44751</v>
      </c>
      <c r="C14" s="45" t="str">
        <f t="shared" si="0"/>
        <v>שבת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44752</v>
      </c>
      <c r="C15" s="45" t="str">
        <f t="shared" si="0"/>
        <v>יום א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44753</v>
      </c>
      <c r="C16" s="45" t="str">
        <f t="shared" si="0"/>
        <v>יום ב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44754</v>
      </c>
      <c r="C17" s="45" t="str">
        <f t="shared" si="0"/>
        <v>יום ג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44755</v>
      </c>
      <c r="C18" s="45" t="str">
        <f t="shared" si="0"/>
        <v>יום ד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44756</v>
      </c>
      <c r="C19" s="45" t="str">
        <f t="shared" si="0"/>
        <v>יום ה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44757</v>
      </c>
      <c r="C20" s="45" t="str">
        <f t="shared" si="0"/>
        <v>יום ו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44758</v>
      </c>
      <c r="C21" s="45" t="str">
        <f t="shared" si="0"/>
        <v>שבת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44759</v>
      </c>
      <c r="C22" s="45" t="str">
        <f t="shared" si="0"/>
        <v>יום א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44760</v>
      </c>
      <c r="C23" s="45" t="str">
        <f t="shared" si="0"/>
        <v>יום ב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44761</v>
      </c>
      <c r="C24" s="45" t="str">
        <f t="shared" si="0"/>
        <v>יום ג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44762</v>
      </c>
      <c r="C25" s="45" t="str">
        <f t="shared" si="0"/>
        <v>יום ד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44763</v>
      </c>
      <c r="C26" s="45" t="str">
        <f t="shared" si="0"/>
        <v>יום ה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44764</v>
      </c>
      <c r="C27" s="45" t="str">
        <f t="shared" si="0"/>
        <v>יום ו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44765</v>
      </c>
      <c r="C28" s="45" t="str">
        <f t="shared" si="0"/>
        <v>שבת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44766</v>
      </c>
      <c r="C29" s="45" t="str">
        <f t="shared" si="0"/>
        <v>יום א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44767</v>
      </c>
      <c r="C30" s="45" t="str">
        <f t="shared" si="0"/>
        <v>יום ב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44768</v>
      </c>
      <c r="C31" s="45" t="str">
        <f t="shared" si="0"/>
        <v>יום ג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44769</v>
      </c>
      <c r="C32" s="45" t="str">
        <f t="shared" si="0"/>
        <v>יום ד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44770</v>
      </c>
      <c r="C33" s="45" t="str">
        <f t="shared" si="0"/>
        <v>יום ה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44771</v>
      </c>
      <c r="C34" s="45" t="str">
        <f t="shared" si="0"/>
        <v>יום ו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44772</v>
      </c>
      <c r="C35" s="45" t="str">
        <f t="shared" si="0"/>
        <v>שבת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44773</v>
      </c>
      <c r="C36" s="45" t="str">
        <f t="shared" si="0"/>
        <v>יום א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DATE(D58,8,1)</f>
        <v>44774</v>
      </c>
      <c r="C2" s="64" t="s">
        <v>38</v>
      </c>
      <c r="D2" s="63"/>
      <c r="E2" s="1"/>
      <c r="F2" s="115" t="s">
        <v>29</v>
      </c>
      <c r="G2" s="115"/>
      <c r="H2" s="100">
        <f>IF('7.22'!H2:I2&lt;&gt;"",'7.22'!H2:I2,"")</f>
      </c>
      <c r="I2" s="100"/>
      <c r="J2" s="71"/>
      <c r="L2" s="115" t="s">
        <v>53</v>
      </c>
      <c r="M2" s="115"/>
      <c r="N2" s="100">
        <f>IF('7.22'!N2:O2&lt;&gt;"",'7.22'!N2:O2,"")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44774</v>
      </c>
      <c r="C6" s="45" t="str">
        <f aca="true" t="shared" si="0" ref="C6:C36">TEXT(B6,"ddd")</f>
        <v>יום ב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44775</v>
      </c>
      <c r="C7" s="45" t="str">
        <f t="shared" si="0"/>
        <v>יום ג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44776</v>
      </c>
      <c r="C8" s="45" t="str">
        <f t="shared" si="0"/>
        <v>יום ד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44777</v>
      </c>
      <c r="C9" s="45" t="str">
        <f t="shared" si="0"/>
        <v>יום ה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44778</v>
      </c>
      <c r="C10" s="45" t="str">
        <f t="shared" si="0"/>
        <v>יום ו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44779</v>
      </c>
      <c r="C11" s="45" t="str">
        <f t="shared" si="0"/>
        <v>שבת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44780</v>
      </c>
      <c r="C12" s="45" t="str">
        <f t="shared" si="0"/>
        <v>יום א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44781</v>
      </c>
      <c r="C13" s="45" t="str">
        <f t="shared" si="0"/>
        <v>יום ב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44782</v>
      </c>
      <c r="C14" s="45" t="str">
        <f t="shared" si="0"/>
        <v>יום ג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44783</v>
      </c>
      <c r="C15" s="45" t="str">
        <f t="shared" si="0"/>
        <v>יום ד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44784</v>
      </c>
      <c r="C16" s="45" t="str">
        <f t="shared" si="0"/>
        <v>יום ה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44785</v>
      </c>
      <c r="C17" s="45" t="str">
        <f t="shared" si="0"/>
        <v>יום ו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44786</v>
      </c>
      <c r="C18" s="45" t="str">
        <f t="shared" si="0"/>
        <v>שבת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44787</v>
      </c>
      <c r="C19" s="45" t="str">
        <f t="shared" si="0"/>
        <v>יום א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44788</v>
      </c>
      <c r="C20" s="45" t="str">
        <f t="shared" si="0"/>
        <v>יום ב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44789</v>
      </c>
      <c r="C21" s="45" t="str">
        <f t="shared" si="0"/>
        <v>יום ג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44790</v>
      </c>
      <c r="C22" s="45" t="str">
        <f t="shared" si="0"/>
        <v>יום ד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44791</v>
      </c>
      <c r="C23" s="45" t="str">
        <f t="shared" si="0"/>
        <v>יום ה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44792</v>
      </c>
      <c r="C24" s="45" t="str">
        <f t="shared" si="0"/>
        <v>יום ו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44793</v>
      </c>
      <c r="C25" s="45" t="str">
        <f t="shared" si="0"/>
        <v>שבת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44794</v>
      </c>
      <c r="C26" s="45" t="str">
        <f t="shared" si="0"/>
        <v>יום א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44795</v>
      </c>
      <c r="C27" s="45" t="str">
        <f t="shared" si="0"/>
        <v>יום ב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44796</v>
      </c>
      <c r="C28" s="45" t="str">
        <f t="shared" si="0"/>
        <v>יום ג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44797</v>
      </c>
      <c r="C29" s="45" t="str">
        <f t="shared" si="0"/>
        <v>יום ד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44798</v>
      </c>
      <c r="C30" s="45" t="str">
        <f t="shared" si="0"/>
        <v>יום ה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44799</v>
      </c>
      <c r="C31" s="45" t="str">
        <f t="shared" si="0"/>
        <v>יום ו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44800</v>
      </c>
      <c r="C32" s="45" t="str">
        <f t="shared" si="0"/>
        <v>שבת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44801</v>
      </c>
      <c r="C33" s="45" t="str">
        <f t="shared" si="0"/>
        <v>יום א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44802</v>
      </c>
      <c r="C34" s="45" t="str">
        <f t="shared" si="0"/>
        <v>יום ב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44803</v>
      </c>
      <c r="C35" s="45" t="str">
        <f t="shared" si="0"/>
        <v>יום ג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44804</v>
      </c>
      <c r="C36" s="45" t="str">
        <f t="shared" si="0"/>
        <v>יום ד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5" dxfId="1" stopIfTrue="1">
      <formula>OR($C51=$B$68,$C51=$B$69,$C51=$B$70)</formula>
    </cfRule>
    <cfRule type="expression" priority="26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7" dxfId="0" stopIfTrue="1">
      <formula>AND($H$2="רן",$N$2="יחזקאל")</formula>
    </cfRule>
  </conditionalFormatting>
  <conditionalFormatting sqref="W6:W36">
    <cfRule type="cellIs" priority="72" dxfId="23" operator="equal" stopIfTrue="1">
      <formula>$B$60</formula>
    </cfRule>
  </conditionalFormatting>
  <conditionalFormatting sqref="T6:V36 G6:R36 A6:C36">
    <cfRule type="expression" priority="77" dxfId="1" stopIfTrue="1">
      <formula>WEEKDAY($B6)&gt;=6</formula>
    </cfRule>
  </conditionalFormatting>
  <conditionalFormatting sqref="D6:D36">
    <cfRule type="expression" priority="78" dxfId="1" stopIfTrue="1">
      <formula>WEEKDAY($B6)&gt;=6</formula>
    </cfRule>
    <cfRule type="expression" priority="7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DATE(D58,9,1)</f>
        <v>44805</v>
      </c>
      <c r="C2" s="64" t="s">
        <v>38</v>
      </c>
      <c r="D2" s="63"/>
      <c r="E2" s="1"/>
      <c r="F2" s="115" t="s">
        <v>29</v>
      </c>
      <c r="G2" s="115"/>
      <c r="H2" s="100">
        <f>IF('8.22'!H2:I2&lt;&gt;"",'8.22'!H2:I2,"")</f>
      </c>
      <c r="I2" s="100"/>
      <c r="J2" s="71"/>
      <c r="L2" s="115" t="s">
        <v>53</v>
      </c>
      <c r="M2" s="115"/>
      <c r="N2" s="100">
        <f>IF('8.22'!N2:O2&lt;&gt;"",'8.22'!N2:O2,"")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44805</v>
      </c>
      <c r="C6" s="45" t="str">
        <f aca="true" t="shared" si="0" ref="C6:C35">TEXT(B6,"ddd")</f>
        <v>יום ה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44806</v>
      </c>
      <c r="C7" s="45" t="str">
        <f t="shared" si="0"/>
        <v>יום ו</v>
      </c>
      <c r="D7" s="90">
        <f aca="true" t="shared" si="3" ref="D7:D35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44807</v>
      </c>
      <c r="C8" s="45" t="str">
        <f t="shared" si="0"/>
        <v>שבת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44808</v>
      </c>
      <c r="C9" s="45" t="str">
        <f t="shared" si="0"/>
        <v>יום א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44809</v>
      </c>
      <c r="C10" s="45" t="str">
        <f t="shared" si="0"/>
        <v>יום ב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44810</v>
      </c>
      <c r="C11" s="45" t="str">
        <f t="shared" si="0"/>
        <v>יום ג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44811</v>
      </c>
      <c r="C12" s="45" t="str">
        <f t="shared" si="0"/>
        <v>יום ד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44812</v>
      </c>
      <c r="C13" s="45" t="str">
        <f t="shared" si="0"/>
        <v>יום ה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44813</v>
      </c>
      <c r="C14" s="45" t="str">
        <f t="shared" si="0"/>
        <v>יום ו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44814</v>
      </c>
      <c r="C15" s="45" t="str">
        <f t="shared" si="0"/>
        <v>שבת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44815</v>
      </c>
      <c r="C16" s="45" t="str">
        <f t="shared" si="0"/>
        <v>יום א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44816</v>
      </c>
      <c r="C17" s="45" t="str">
        <f t="shared" si="0"/>
        <v>יום ב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44817</v>
      </c>
      <c r="C18" s="45" t="str">
        <f t="shared" si="0"/>
        <v>יום ג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44818</v>
      </c>
      <c r="C19" s="45" t="str">
        <f t="shared" si="0"/>
        <v>יום ד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44819</v>
      </c>
      <c r="C20" s="45" t="str">
        <f t="shared" si="0"/>
        <v>יום ה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44820</v>
      </c>
      <c r="C21" s="45" t="str">
        <f t="shared" si="0"/>
        <v>יום ו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44821</v>
      </c>
      <c r="C22" s="45" t="str">
        <f t="shared" si="0"/>
        <v>שבת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44822</v>
      </c>
      <c r="C23" s="45" t="str">
        <f t="shared" si="0"/>
        <v>יום א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44823</v>
      </c>
      <c r="C24" s="45" t="str">
        <f t="shared" si="0"/>
        <v>יום ב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44824</v>
      </c>
      <c r="C25" s="45" t="str">
        <f t="shared" si="0"/>
        <v>יום ג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44825</v>
      </c>
      <c r="C26" s="45" t="str">
        <f t="shared" si="0"/>
        <v>יום ד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44826</v>
      </c>
      <c r="C27" s="45" t="str">
        <f t="shared" si="0"/>
        <v>יום ה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44827</v>
      </c>
      <c r="C28" s="45" t="str">
        <f t="shared" si="0"/>
        <v>יום ו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44828</v>
      </c>
      <c r="C29" s="45" t="str">
        <f t="shared" si="0"/>
        <v>שבת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44829</v>
      </c>
      <c r="C30" s="45" t="str">
        <f t="shared" si="0"/>
        <v>יום א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44830</v>
      </c>
      <c r="C31" s="45" t="str">
        <f t="shared" si="0"/>
        <v>יום ב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44831</v>
      </c>
      <c r="C32" s="45" t="str">
        <f t="shared" si="0"/>
        <v>יום ג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44832</v>
      </c>
      <c r="C33" s="45" t="str">
        <f t="shared" si="0"/>
        <v>יום ד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44833</v>
      </c>
      <c r="C34" s="45" t="str">
        <f t="shared" si="0"/>
        <v>יום ה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44834</v>
      </c>
      <c r="C35" s="45" t="str">
        <f t="shared" si="0"/>
        <v>יום ו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7.349999999999997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92">
        <f t="shared" si="8"/>
        <v>0</v>
      </c>
      <c r="J36" s="92">
        <f t="shared" si="8"/>
        <v>0</v>
      </c>
      <c r="K36" s="92">
        <f t="shared" si="8"/>
        <v>0</v>
      </c>
      <c r="L36" s="92">
        <f t="shared" si="8"/>
        <v>0</v>
      </c>
      <c r="M36" s="92">
        <f t="shared" si="8"/>
        <v>0</v>
      </c>
      <c r="N36" s="92">
        <f t="shared" si="8"/>
        <v>0</v>
      </c>
      <c r="O36" s="92">
        <f t="shared" si="8"/>
        <v>0</v>
      </c>
      <c r="P36" s="92">
        <f t="shared" si="8"/>
        <v>0</v>
      </c>
      <c r="Q36" s="92">
        <f t="shared" si="8"/>
        <v>0</v>
      </c>
      <c r="R36" s="9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7.349999999999997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2022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רן יחזקאל</Manager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 – דיווח שעות עבודה מחקר ופיתוח – לשנת 2017</dc:title>
  <dc:subject/>
  <dc:creator>עמוס זמיר</dc:creator>
  <cp:keywords/>
  <dc:description/>
  <cp:lastModifiedBy>David Lavie</cp:lastModifiedBy>
  <cp:lastPrinted>2011-04-13T06:23:27Z</cp:lastPrinted>
  <dcterms:created xsi:type="dcterms:W3CDTF">2006-02-03T20:28:18Z</dcterms:created>
  <dcterms:modified xsi:type="dcterms:W3CDTF">2022-01-02T12:04:24Z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EventDate">
    <vt:lpwstr/>
  </property>
  <property fmtid="{D5CDD505-2E9C-101B-9397-08002B2CF9AE}" pid="3" name="GovXLanguage">
    <vt:lpwstr>heIL</vt:lpwstr>
  </property>
  <property fmtid="{D5CDD505-2E9C-101B-9397-08002B2CF9AE}" pid="4" name="MMDSubjectsTaxHTField0">
    <vt:lpwstr>מחקר ופיתוח|3e648f8a-743e-4cc0-a40a-3063a19707eb;המדען הראשי|0c656e7f-2f4f-4390-acb7-bfb0216e263b</vt:lpwstr>
  </property>
  <property fmtid="{D5CDD505-2E9C-101B-9397-08002B2CF9AE}" pid="5" name="GovXDescriptionImg">
    <vt:lpwstr/>
  </property>
  <property fmtid="{D5CDD505-2E9C-101B-9397-08002B2CF9AE}" pid="6" name="PublishingRollupImage">
    <vt:lpwstr/>
  </property>
  <property fmtid="{D5CDD505-2E9C-101B-9397-08002B2CF9AE}" pid="7" name="NewStatus">
    <vt:lpwstr/>
  </property>
  <property fmtid="{D5CDD505-2E9C-101B-9397-08002B2CF9AE}" pid="8" name="PublishingContactEmail">
    <vt:lpwstr/>
  </property>
  <property fmtid="{D5CDD505-2E9C-101B-9397-08002B2CF9AE}" pid="9" name="GovXRobotsFollow">
    <vt:lpwstr>1</vt:lpwstr>
  </property>
  <property fmtid="{D5CDD505-2E9C-101B-9397-08002B2CF9AE}" pid="10" name="GovXRobotsIndex">
    <vt:lpwstr>1</vt:lpwstr>
  </property>
  <property fmtid="{D5CDD505-2E9C-101B-9397-08002B2CF9AE}" pid="11" name="MMDAudienceTaxHTField0">
    <vt:lpwstr/>
  </property>
  <property fmtid="{D5CDD505-2E9C-101B-9397-08002B2CF9AE}" pid="12" name="HiddenURL">
    <vt:lpwstr/>
  </property>
  <property fmtid="{D5CDD505-2E9C-101B-9397-08002B2CF9AE}" pid="13" name="PublishingVariationRelationshipLinkFieldID">
    <vt:lpwstr>, </vt:lpwstr>
  </property>
  <property fmtid="{D5CDD505-2E9C-101B-9397-08002B2CF9AE}" pid="14" name="IconOverlay">
    <vt:lpwstr/>
  </property>
  <property fmtid="{D5CDD505-2E9C-101B-9397-08002B2CF9AE}" pid="15" name="MaslolimMerkazHashkaot">
    <vt:lpwstr/>
  </property>
  <property fmtid="{D5CDD505-2E9C-101B-9397-08002B2CF9AE}" pid="16" name="GovXMainTitle">
    <vt:lpwstr>נספח ב – דיווח שעות עבודה מחקר ופיתוח – לשנת 2017</vt:lpwstr>
  </property>
  <property fmtid="{D5CDD505-2E9C-101B-9397-08002B2CF9AE}" pid="17" name="PublishingVariationGroupID">
    <vt:lpwstr/>
  </property>
  <property fmtid="{D5CDD505-2E9C-101B-9397-08002B2CF9AE}" pid="18" name="URL">
    <vt:lpwstr/>
  </property>
  <property fmtid="{D5CDD505-2E9C-101B-9397-08002B2CF9AE}" pid="19" name="GovXDescription">
    <vt:lpwstr/>
  </property>
  <property fmtid="{D5CDD505-2E9C-101B-9397-08002B2CF9AE}" pid="20" name="hd629a283e1e41e7b148932bae66dfc5">
    <vt:lpwstr>המדען הראשי|44ceba6c-a312-49a8-b6d7-8bc9b6fc6cc6</vt:lpwstr>
  </property>
  <property fmtid="{D5CDD505-2E9C-101B-9397-08002B2CF9AE}" pid="21" name="Audience">
    <vt:lpwstr/>
  </property>
  <property fmtid="{D5CDD505-2E9C-101B-9397-08002B2CF9AE}" pid="22" name="MMDUnitsNameTaxHTField0">
    <vt:lpwstr/>
  </property>
  <property fmtid="{D5CDD505-2E9C-101B-9397-08002B2CF9AE}" pid="23" name="Hamadan">
    <vt:lpwstr>קרן המופ</vt:lpwstr>
  </property>
  <property fmtid="{D5CDD505-2E9C-101B-9397-08002B2CF9AE}" pid="24" name="PublishingExpirationDate">
    <vt:lpwstr/>
  </property>
  <property fmtid="{D5CDD505-2E9C-101B-9397-08002B2CF9AE}" pid="25" name="RelatedUnits">
    <vt:lpwstr/>
  </property>
  <property fmtid="{D5CDD505-2E9C-101B-9397-08002B2CF9AE}" pid="26" name="PublishingContactPicture">
    <vt:lpwstr>, </vt:lpwstr>
  </property>
  <property fmtid="{D5CDD505-2E9C-101B-9397-08002B2CF9AE}" pid="27" name="PublishingStartDate">
    <vt:lpwstr/>
  </property>
  <property fmtid="{D5CDD505-2E9C-101B-9397-08002B2CF9AE}" pid="28" name="RelevantProcedure">
    <vt:lpwstr>נוהל ניהול מערכת הכספים לצרכי מו"פ והגשת דו"חות ביצוע במהלך תקופת המו"פ ובסיומה 200-03</vt:lpwstr>
  </property>
  <property fmtid="{D5CDD505-2E9C-101B-9397-08002B2CF9AE}" pid="29" name="PublishingContact">
    <vt:lpwstr/>
  </property>
  <property fmtid="{D5CDD505-2E9C-101B-9397-08002B2CF9AE}" pid="30" name="PublishingContactName">
    <vt:lpwstr/>
  </property>
  <property fmtid="{D5CDD505-2E9C-101B-9397-08002B2CF9AE}" pid="31" name="MMDTypesTaxHTField0">
    <vt:lpwstr>טופס פיזי|92b18d73-8706-49da-843e-7c037b2962e5</vt:lpwstr>
  </property>
  <property fmtid="{D5CDD505-2E9C-101B-9397-08002B2CF9AE}" pid="32" name="StepMadaan">
    <vt:lpwstr>ביצוע</vt:lpwstr>
  </property>
  <property fmtid="{D5CDD505-2E9C-101B-9397-08002B2CF9AE}" pid="33" name="GovXContentSection">
    <vt:lpwstr/>
  </property>
  <property fmtid="{D5CDD505-2E9C-101B-9397-08002B2CF9AE}" pid="34" name="TaxCatchAll">
    <vt:lpwstr>84;#מחקר ופיתוח|3e648f8a-743e-4cc0-a40a-3063a19707eb;#127;#טופס פיזי|92b18d73-8706-49da-843e-7c037b2962e5;#58;#המדען הראשי|44ceba6c-a312-49a8-b6d7-8bc9b6fc6cc6;#167;#המדען הראשי|0c656e7f-2f4f-4390-acb7-bfb0216e263b</vt:lpwstr>
  </property>
  <property fmtid="{D5CDD505-2E9C-101B-9397-08002B2CF9AE}" pid="35" name="MMDRelatedUnits">
    <vt:lpwstr>58;#המדען הראשי|44ceba6c-a312-49a8-b6d7-8bc9b6fc6cc6</vt:lpwstr>
  </property>
  <property fmtid="{D5CDD505-2E9C-101B-9397-08002B2CF9AE}" pid="36" name="MMDAudience">
    <vt:lpwstr/>
  </property>
  <property fmtid="{D5CDD505-2E9C-101B-9397-08002B2CF9AE}" pid="37" name="MMDSubjects">
    <vt:lpwstr>84;#מחקר ופיתוח|3e648f8a-743e-4cc0-a40a-3063a19707eb;#167;#המדען הראשי|0c656e7f-2f4f-4390-acb7-bfb0216e263b</vt:lpwstr>
  </property>
  <property fmtid="{D5CDD505-2E9C-101B-9397-08002B2CF9AE}" pid="38" name="MMDUnitsName">
    <vt:lpwstr/>
  </property>
  <property fmtid="{D5CDD505-2E9C-101B-9397-08002B2CF9AE}" pid="39" name="MMDTypes">
    <vt:lpwstr>127;#טופס פיזי|92b18d73-8706-49da-843e-7c037b2962e5</vt:lpwstr>
  </property>
  <property fmtid="{D5CDD505-2E9C-101B-9397-08002B2CF9AE}" pid="40" name="MMDKeywordsTaxHTField0">
    <vt:lpwstr/>
  </property>
  <property fmtid="{D5CDD505-2E9C-101B-9397-08002B2CF9AE}" pid="41" name="MMDKeywords">
    <vt:lpwstr/>
  </property>
</Properties>
</file>