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G:\Budgeting\תשלומים\קבצי אקסל\שינויים\‏‏תיקיה חדשה (2)\"/>
    </mc:Choice>
  </mc:AlternateContent>
  <xr:revisionPtr revIDLastSave="0" documentId="13_ncr:1_{467130C8-42EB-4E1D-83E7-04C28AB6D32E}" xr6:coauthVersionLast="47" xr6:coauthVersionMax="47" xr10:uidLastSave="{00000000-0000-0000-0000-000000000000}"/>
  <workbookProtection workbookAlgorithmName="SHA-512" workbookHashValue="dFiycYJFsFpuccRkJ7CmtvHjBR/7rskrlbUuneblvC9qjzx1d/s2DPT3auNUAD61/Zvi1Sp7UAxbjlB/QsKk3w==" workbookSaltValue="WvTm8JEWykpSvPHOCttDDQ==" workbookSpinCount="100000" lockStructure="1"/>
  <bookViews>
    <workbookView xWindow="-120" yWindow="-120" windowWidth="29040" windowHeight="15840" tabRatio="850" xr2:uid="{00000000-000D-0000-FFFF-FFFF00000000}"/>
  </bookViews>
  <sheets>
    <sheet name="הסברים למילוי בקשה" sheetId="14" r:id="rId1"/>
    <sheet name="דף ראשי" sheetId="15" r:id="rId2"/>
    <sheet name="כח אדם" sheetId="12" r:id="rId3"/>
    <sheet name="חומרים" sheetId="11" r:id="rId4"/>
    <sheet name="קבלני משנה בישראל" sheetId="17" r:id="rId5"/>
    <sheet name="קבלני משנה חוץ לארץ" sheetId="18" r:id="rId6"/>
    <sheet name="ציוד " sheetId="16" r:id="rId7"/>
    <sheet name="התאמת מוצר" sheetId="21" r:id="rId8"/>
    <sheet name="שיווק" sheetId="22" r:id="rId9"/>
    <sheet name="שונות ופטנטים" sheetId="7" r:id="rId10"/>
    <sheet name="ציוד יעודי" sheetId="20" r:id="rId11"/>
  </sheets>
  <definedNames>
    <definedName name="bud">#REF!</definedName>
    <definedName name="EQU">#REF!</definedName>
    <definedName name="MAT">#REF!</definedName>
    <definedName name="other">#REF!</definedName>
    <definedName name="otr">#REF!</definedName>
    <definedName name="SUB">#REF!</definedName>
    <definedName name="wag">#REF!</definedName>
    <definedName name="_xlnm.Print_Titles" localSheetId="2">'כח אדם'!$2:$3</definedName>
    <definedName name="מספר_תיק">#REF!</definedName>
    <definedName name="נספח_1___כח_אדם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5" l="1"/>
  <c r="H34" i="15" l="1"/>
  <c r="G34" i="15"/>
  <c r="C35" i="15"/>
  <c r="D33" i="15"/>
  <c r="H33" i="15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4" i="12"/>
  <c r="F34" i="11" l="1"/>
  <c r="G34" i="11"/>
  <c r="H34" i="11"/>
  <c r="J34" i="11" s="1"/>
  <c r="F35" i="11"/>
  <c r="G35" i="11"/>
  <c r="H35" i="11"/>
  <c r="J35" i="11" s="1"/>
  <c r="F36" i="11"/>
  <c r="G36" i="11"/>
  <c r="H36" i="11"/>
  <c r="J36" i="11" s="1"/>
  <c r="F37" i="11"/>
  <c r="G37" i="11"/>
  <c r="H37" i="11"/>
  <c r="J37" i="11" s="1"/>
  <c r="F38" i="11"/>
  <c r="G38" i="11"/>
  <c r="H38" i="11"/>
  <c r="K38" i="11" s="1"/>
  <c r="F39" i="11"/>
  <c r="G39" i="11"/>
  <c r="H39" i="11"/>
  <c r="J39" i="11" s="1"/>
  <c r="F40" i="11"/>
  <c r="G40" i="11"/>
  <c r="H40" i="11"/>
  <c r="K40" i="11" s="1"/>
  <c r="F41" i="11"/>
  <c r="G41" i="11"/>
  <c r="H41" i="11"/>
  <c r="J41" i="11" s="1"/>
  <c r="F42" i="11"/>
  <c r="G42" i="11"/>
  <c r="H42" i="11"/>
  <c r="J42" i="11" s="1"/>
  <c r="F43" i="11"/>
  <c r="G43" i="11"/>
  <c r="H43" i="11"/>
  <c r="J43" i="11" s="1"/>
  <c r="F44" i="11"/>
  <c r="G44" i="11"/>
  <c r="H44" i="11"/>
  <c r="J44" i="11" s="1"/>
  <c r="F45" i="11"/>
  <c r="G45" i="11"/>
  <c r="H45" i="11"/>
  <c r="J45" i="11" s="1"/>
  <c r="J63" i="12"/>
  <c r="N63" i="12"/>
  <c r="J64" i="12"/>
  <c r="N64" i="12"/>
  <c r="J65" i="12"/>
  <c r="N65" i="12"/>
  <c r="J66" i="12"/>
  <c r="N66" i="12"/>
  <c r="J67" i="12"/>
  <c r="N67" i="12"/>
  <c r="J68" i="12"/>
  <c r="N68" i="12"/>
  <c r="J69" i="12"/>
  <c r="N69" i="12"/>
  <c r="J70" i="12"/>
  <c r="N70" i="12"/>
  <c r="J71" i="12"/>
  <c r="N71" i="12"/>
  <c r="J72" i="12"/>
  <c r="N72" i="12"/>
  <c r="J73" i="12"/>
  <c r="N73" i="12"/>
  <c r="J74" i="12"/>
  <c r="N74" i="12"/>
  <c r="J75" i="12"/>
  <c r="N75" i="12"/>
  <c r="J76" i="12"/>
  <c r="N76" i="12"/>
  <c r="J77" i="12"/>
  <c r="N77" i="12"/>
  <c r="J78" i="12"/>
  <c r="N78" i="12"/>
  <c r="J79" i="12"/>
  <c r="N79" i="12"/>
  <c r="J80" i="12"/>
  <c r="N80" i="12"/>
  <c r="J81" i="12"/>
  <c r="N81" i="12"/>
  <c r="J82" i="12"/>
  <c r="N82" i="12"/>
  <c r="J83" i="12"/>
  <c r="N83" i="12"/>
  <c r="J34" i="12"/>
  <c r="N34" i="12"/>
  <c r="J35" i="12"/>
  <c r="N35" i="12"/>
  <c r="J36" i="12"/>
  <c r="N36" i="12"/>
  <c r="J37" i="12"/>
  <c r="N37" i="12"/>
  <c r="J38" i="12"/>
  <c r="N38" i="12"/>
  <c r="J39" i="12"/>
  <c r="N39" i="12"/>
  <c r="J40" i="12"/>
  <c r="N40" i="12"/>
  <c r="J41" i="12"/>
  <c r="N41" i="12"/>
  <c r="J42" i="12"/>
  <c r="N42" i="12"/>
  <c r="J43" i="12"/>
  <c r="N43" i="12"/>
  <c r="J44" i="12"/>
  <c r="N44" i="12"/>
  <c r="J45" i="12"/>
  <c r="N45" i="12"/>
  <c r="J46" i="12"/>
  <c r="N46" i="12"/>
  <c r="J47" i="12"/>
  <c r="N47" i="12"/>
  <c r="J48" i="12"/>
  <c r="N48" i="12"/>
  <c r="J49" i="12"/>
  <c r="N49" i="12"/>
  <c r="J50" i="12"/>
  <c r="N50" i="12"/>
  <c r="J51" i="12"/>
  <c r="N51" i="12"/>
  <c r="J52" i="12"/>
  <c r="N52" i="12"/>
  <c r="J53" i="12"/>
  <c r="N53" i="12"/>
  <c r="J54" i="12"/>
  <c r="N54" i="12"/>
  <c r="J55" i="12"/>
  <c r="N55" i="12"/>
  <c r="J56" i="12"/>
  <c r="N56" i="12"/>
  <c r="J57" i="12"/>
  <c r="N57" i="12"/>
  <c r="J58" i="12"/>
  <c r="N58" i="12"/>
  <c r="J59" i="12"/>
  <c r="N59" i="12"/>
  <c r="J60" i="12"/>
  <c r="N60" i="12"/>
  <c r="J61" i="12"/>
  <c r="N61" i="12"/>
  <c r="J62" i="12"/>
  <c r="N62" i="12"/>
  <c r="I26" i="22"/>
  <c r="E26" i="22"/>
  <c r="D26" i="22"/>
  <c r="H25" i="22"/>
  <c r="J25" i="22" s="1"/>
  <c r="G25" i="22"/>
  <c r="F25" i="22"/>
  <c r="H24" i="22"/>
  <c r="K24" i="22" s="1"/>
  <c r="G24" i="22"/>
  <c r="F24" i="22"/>
  <c r="H23" i="22"/>
  <c r="K23" i="22" s="1"/>
  <c r="G23" i="22"/>
  <c r="F23" i="22"/>
  <c r="H22" i="22"/>
  <c r="K22" i="22" s="1"/>
  <c r="G22" i="22"/>
  <c r="F22" i="22"/>
  <c r="H21" i="22"/>
  <c r="J21" i="22" s="1"/>
  <c r="G21" i="22"/>
  <c r="F21" i="22"/>
  <c r="H20" i="22"/>
  <c r="J20" i="22" s="1"/>
  <c r="G20" i="22"/>
  <c r="F20" i="22"/>
  <c r="H19" i="22"/>
  <c r="K19" i="22" s="1"/>
  <c r="G19" i="22"/>
  <c r="F19" i="22"/>
  <c r="H18" i="22"/>
  <c r="K18" i="22" s="1"/>
  <c r="G18" i="22"/>
  <c r="F18" i="22"/>
  <c r="H17" i="22"/>
  <c r="K17" i="22" s="1"/>
  <c r="G17" i="22"/>
  <c r="F17" i="22"/>
  <c r="H16" i="22"/>
  <c r="K16" i="22" s="1"/>
  <c r="G16" i="22"/>
  <c r="F16" i="22"/>
  <c r="H15" i="22"/>
  <c r="K15" i="22" s="1"/>
  <c r="G15" i="22"/>
  <c r="F15" i="22"/>
  <c r="H14" i="22"/>
  <c r="K14" i="22" s="1"/>
  <c r="G14" i="22"/>
  <c r="F14" i="22"/>
  <c r="H13" i="22"/>
  <c r="K13" i="22" s="1"/>
  <c r="G13" i="22"/>
  <c r="F13" i="22"/>
  <c r="H12" i="22"/>
  <c r="J12" i="22" s="1"/>
  <c r="G12" i="22"/>
  <c r="F12" i="22"/>
  <c r="H11" i="22"/>
  <c r="K11" i="22" s="1"/>
  <c r="G11" i="22"/>
  <c r="F11" i="22"/>
  <c r="H10" i="22"/>
  <c r="K10" i="22" s="1"/>
  <c r="G10" i="22"/>
  <c r="F10" i="22"/>
  <c r="H9" i="22"/>
  <c r="J9" i="22" s="1"/>
  <c r="G9" i="22"/>
  <c r="F9" i="22"/>
  <c r="H8" i="22"/>
  <c r="K8" i="22" s="1"/>
  <c r="G8" i="22"/>
  <c r="F8" i="22"/>
  <c r="H7" i="22"/>
  <c r="G7" i="22"/>
  <c r="F7" i="22"/>
  <c r="H6" i="22"/>
  <c r="K6" i="22" s="1"/>
  <c r="G6" i="22"/>
  <c r="F6" i="22"/>
  <c r="I1" i="22"/>
  <c r="F1" i="22"/>
  <c r="C80" i="15"/>
  <c r="A34" i="20" s="1"/>
  <c r="A33" i="20" s="1"/>
  <c r="A35" i="20" s="1" a="1"/>
  <c r="A35" i="20" s="1"/>
  <c r="J38" i="11" l="1"/>
  <c r="J40" i="11"/>
  <c r="J6" i="22"/>
  <c r="J14" i="22"/>
  <c r="K20" i="22"/>
  <c r="J18" i="22"/>
  <c r="K9" i="22"/>
  <c r="K25" i="22"/>
  <c r="J13" i="22"/>
  <c r="J17" i="22"/>
  <c r="H26" i="22"/>
  <c r="J10" i="22"/>
  <c r="K12" i="22"/>
  <c r="K44" i="11"/>
  <c r="J22" i="22"/>
  <c r="K41" i="11"/>
  <c r="K21" i="22"/>
  <c r="F26" i="22"/>
  <c r="A60" i="11"/>
  <c r="A61" i="11" s="1"/>
  <c r="A62" i="11" s="1" a="1"/>
  <c r="A62" i="11" s="1"/>
  <c r="A47" i="11" s="1"/>
  <c r="K36" i="11"/>
  <c r="K39" i="11"/>
  <c r="K42" i="11"/>
  <c r="K34" i="11"/>
  <c r="K45" i="11"/>
  <c r="K37" i="11"/>
  <c r="K43" i="11"/>
  <c r="K35" i="11"/>
  <c r="A120" i="12"/>
  <c r="A121" i="12" s="1"/>
  <c r="A122" i="12" s="1" a="1"/>
  <c r="A122" i="12" s="1"/>
  <c r="H85" i="12" s="1"/>
  <c r="L66" i="12"/>
  <c r="M66" i="12"/>
  <c r="O66" i="12"/>
  <c r="L74" i="12"/>
  <c r="O74" i="12"/>
  <c r="M74" i="12"/>
  <c r="L82" i="12"/>
  <c r="O82" i="12"/>
  <c r="M82" i="12"/>
  <c r="O70" i="12"/>
  <c r="L70" i="12"/>
  <c r="M70" i="12"/>
  <c r="L81" i="12"/>
  <c r="M81" i="12"/>
  <c r="O81" i="12"/>
  <c r="L73" i="12"/>
  <c r="M73" i="12"/>
  <c r="O73" i="12"/>
  <c r="L69" i="12"/>
  <c r="M69" i="12"/>
  <c r="O69" i="12"/>
  <c r="O65" i="12"/>
  <c r="L65" i="12"/>
  <c r="M65" i="12"/>
  <c r="O80" i="12"/>
  <c r="L80" i="12"/>
  <c r="M80" i="12"/>
  <c r="O76" i="12"/>
  <c r="L76" i="12"/>
  <c r="M76" i="12"/>
  <c r="O72" i="12"/>
  <c r="L72" i="12"/>
  <c r="M72" i="12"/>
  <c r="O68" i="12"/>
  <c r="L68" i="12"/>
  <c r="M68" i="12"/>
  <c r="O64" i="12"/>
  <c r="L64" i="12"/>
  <c r="M64" i="12"/>
  <c r="L78" i="12"/>
  <c r="O78" i="12"/>
  <c r="M78" i="12"/>
  <c r="L77" i="12"/>
  <c r="M77" i="12"/>
  <c r="O77" i="12"/>
  <c r="L83" i="12"/>
  <c r="M83" i="12"/>
  <c r="O83" i="12"/>
  <c r="O79" i="12"/>
  <c r="L79" i="12"/>
  <c r="M79" i="12"/>
  <c r="L75" i="12"/>
  <c r="M75" i="12"/>
  <c r="O75" i="12"/>
  <c r="L71" i="12"/>
  <c r="O71" i="12"/>
  <c r="M71" i="12"/>
  <c r="L67" i="12"/>
  <c r="O67" i="12"/>
  <c r="M67" i="12"/>
  <c r="L63" i="12"/>
  <c r="M63" i="12"/>
  <c r="O63" i="12"/>
  <c r="L62" i="12"/>
  <c r="M62" i="12"/>
  <c r="O62" i="12"/>
  <c r="L58" i="12"/>
  <c r="M58" i="12"/>
  <c r="O58" i="12"/>
  <c r="L54" i="12"/>
  <c r="M54" i="12"/>
  <c r="O54" i="12"/>
  <c r="L50" i="12"/>
  <c r="M50" i="12"/>
  <c r="O50" i="12"/>
  <c r="L46" i="12"/>
  <c r="M46" i="12"/>
  <c r="O46" i="12"/>
  <c r="L42" i="12"/>
  <c r="M42" i="12"/>
  <c r="O42" i="12"/>
  <c r="L38" i="12"/>
  <c r="M38" i="12"/>
  <c r="O38" i="12"/>
  <c r="L34" i="12"/>
  <c r="M34" i="12"/>
  <c r="O34" i="12"/>
  <c r="L61" i="12"/>
  <c r="M61" i="12"/>
  <c r="O61" i="12"/>
  <c r="L57" i="12"/>
  <c r="M57" i="12"/>
  <c r="O57" i="12"/>
  <c r="L53" i="12"/>
  <c r="M53" i="12"/>
  <c r="O53" i="12"/>
  <c r="L49" i="12"/>
  <c r="M49" i="12"/>
  <c r="O49" i="12"/>
  <c r="L45" i="12"/>
  <c r="M45" i="12"/>
  <c r="O45" i="12"/>
  <c r="L41" i="12"/>
  <c r="M41" i="12"/>
  <c r="O41" i="12"/>
  <c r="L37" i="12"/>
  <c r="M37" i="12"/>
  <c r="O37" i="12"/>
  <c r="L40" i="12"/>
  <c r="M40" i="12"/>
  <c r="O40" i="12"/>
  <c r="L60" i="12"/>
  <c r="M60" i="12"/>
  <c r="O60" i="12"/>
  <c r="L56" i="12"/>
  <c r="M56" i="12"/>
  <c r="O56" i="12"/>
  <c r="L52" i="12"/>
  <c r="M52" i="12"/>
  <c r="O52" i="12"/>
  <c r="L48" i="12"/>
  <c r="M48" i="12"/>
  <c r="O48" i="12"/>
  <c r="L44" i="12"/>
  <c r="M44" i="12"/>
  <c r="O44" i="12"/>
  <c r="L36" i="12"/>
  <c r="M36" i="12"/>
  <c r="O36" i="12"/>
  <c r="L59" i="12"/>
  <c r="M59" i="12"/>
  <c r="O59" i="12"/>
  <c r="L55" i="12"/>
  <c r="M55" i="12"/>
  <c r="O55" i="12"/>
  <c r="L51" i="12"/>
  <c r="M51" i="12"/>
  <c r="O51" i="12"/>
  <c r="L47" i="12"/>
  <c r="M47" i="12"/>
  <c r="O47" i="12"/>
  <c r="L43" i="12"/>
  <c r="M43" i="12"/>
  <c r="O43" i="12"/>
  <c r="L39" i="12"/>
  <c r="M39" i="12"/>
  <c r="O39" i="12"/>
  <c r="L35" i="12"/>
  <c r="M35" i="12"/>
  <c r="O35" i="12"/>
  <c r="J7" i="22"/>
  <c r="J15" i="22"/>
  <c r="J23" i="22"/>
  <c r="K7" i="22"/>
  <c r="J11" i="22"/>
  <c r="J19" i="22"/>
  <c r="J8" i="22"/>
  <c r="J16" i="22"/>
  <c r="J24" i="22"/>
  <c r="J26" i="22" l="1"/>
  <c r="Q71" i="12"/>
  <c r="R71" i="12"/>
  <c r="Q83" i="12"/>
  <c r="R83" i="12"/>
  <c r="R82" i="12"/>
  <c r="Q82" i="12"/>
  <c r="Q63" i="12"/>
  <c r="R63" i="12"/>
  <c r="Q72" i="12"/>
  <c r="R72" i="12"/>
  <c r="R81" i="12"/>
  <c r="Q81" i="12"/>
  <c r="Q77" i="12"/>
  <c r="R77" i="12"/>
  <c r="Q64" i="12"/>
  <c r="R64" i="12"/>
  <c r="Q69" i="12"/>
  <c r="R69" i="12"/>
  <c r="Q74" i="12"/>
  <c r="R74" i="12"/>
  <c r="Q75" i="12"/>
  <c r="R75" i="12"/>
  <c r="Q76" i="12"/>
  <c r="R76" i="12"/>
  <c r="Q67" i="12"/>
  <c r="R67" i="12"/>
  <c r="Q66" i="12"/>
  <c r="R66" i="12"/>
  <c r="Q68" i="12"/>
  <c r="R68" i="12"/>
  <c r="Q73" i="12"/>
  <c r="R73" i="12"/>
  <c r="Q70" i="12"/>
  <c r="R70" i="12"/>
  <c r="Q65" i="12"/>
  <c r="R65" i="12"/>
  <c r="R79" i="12"/>
  <c r="Q79" i="12"/>
  <c r="Q78" i="12"/>
  <c r="R78" i="12"/>
  <c r="R80" i="12"/>
  <c r="Q80" i="12"/>
  <c r="Q55" i="12"/>
  <c r="R55" i="12"/>
  <c r="R48" i="12"/>
  <c r="Q48" i="12"/>
  <c r="Q61" i="12"/>
  <c r="R61" i="12"/>
  <c r="R50" i="12"/>
  <c r="Q50" i="12"/>
  <c r="R35" i="12"/>
  <c r="Q35" i="12"/>
  <c r="R60" i="12"/>
  <c r="Q60" i="12"/>
  <c r="Q41" i="12"/>
  <c r="R41" i="12"/>
  <c r="R62" i="12"/>
  <c r="Q62" i="12"/>
  <c r="R38" i="12"/>
  <c r="Q38" i="12"/>
  <c r="Q47" i="12"/>
  <c r="R47" i="12"/>
  <c r="R36" i="12"/>
  <c r="Q36" i="12"/>
  <c r="Q53" i="12"/>
  <c r="R53" i="12"/>
  <c r="R42" i="12"/>
  <c r="Q42" i="12"/>
  <c r="Q43" i="12"/>
  <c r="R43" i="12"/>
  <c r="Q49" i="12"/>
  <c r="R49" i="12"/>
  <c r="Q59" i="12"/>
  <c r="R59" i="12"/>
  <c r="R52" i="12"/>
  <c r="Q52" i="12"/>
  <c r="R54" i="12"/>
  <c r="Q54" i="12"/>
  <c r="Q39" i="12"/>
  <c r="R39" i="12"/>
  <c r="Q45" i="12"/>
  <c r="R45" i="12"/>
  <c r="Q34" i="12"/>
  <c r="R34" i="12"/>
  <c r="Q51" i="12"/>
  <c r="R51" i="12"/>
  <c r="R44" i="12"/>
  <c r="Q44" i="12"/>
  <c r="R40" i="12"/>
  <c r="Q40" i="12"/>
  <c r="Q57" i="12"/>
  <c r="R57" i="12"/>
  <c r="R46" i="12"/>
  <c r="Q46" i="12"/>
  <c r="R56" i="12"/>
  <c r="Q56" i="12"/>
  <c r="Q37" i="12"/>
  <c r="R37" i="12"/>
  <c r="R58" i="12"/>
  <c r="Q58" i="12"/>
  <c r="K115" i="15" l="1"/>
  <c r="K110" i="15"/>
  <c r="K108" i="15"/>
  <c r="K102" i="15"/>
  <c r="K101" i="15"/>
  <c r="K100" i="15"/>
  <c r="K99" i="15"/>
  <c r="K98" i="15"/>
  <c r="K97" i="15"/>
  <c r="K96" i="15"/>
  <c r="K95" i="15"/>
  <c r="K94" i="15"/>
  <c r="K91" i="15"/>
  <c r="K90" i="15"/>
  <c r="K89" i="15"/>
  <c r="K88" i="15"/>
  <c r="K87" i="15"/>
  <c r="K86" i="15"/>
  <c r="K85" i="15"/>
  <c r="K84" i="15"/>
  <c r="K83" i="15"/>
  <c r="K82" i="15"/>
  <c r="H43" i="16" l="1"/>
  <c r="J43" i="16" s="1"/>
  <c r="H44" i="16"/>
  <c r="I44" i="16" s="1"/>
  <c r="H45" i="16"/>
  <c r="J45" i="16" s="1"/>
  <c r="H46" i="16"/>
  <c r="J46" i="16" s="1"/>
  <c r="H47" i="16"/>
  <c r="J47" i="16" s="1"/>
  <c r="H48" i="16"/>
  <c r="I48" i="16" s="1"/>
  <c r="H49" i="16"/>
  <c r="I49" i="16" s="1"/>
  <c r="H50" i="16"/>
  <c r="J50" i="16" s="1"/>
  <c r="H51" i="16"/>
  <c r="J51" i="16" s="1"/>
  <c r="H52" i="16"/>
  <c r="I52" i="16" s="1"/>
  <c r="H53" i="16"/>
  <c r="I53" i="16" s="1"/>
  <c r="H15" i="16"/>
  <c r="I15" i="16" s="1"/>
  <c r="H16" i="16"/>
  <c r="I16" i="16" s="1"/>
  <c r="H17" i="16"/>
  <c r="I17" i="16" s="1"/>
  <c r="H18" i="16"/>
  <c r="I18" i="16" s="1"/>
  <c r="H19" i="16"/>
  <c r="I19" i="16" s="1"/>
  <c r="H20" i="16"/>
  <c r="I20" i="16" s="1"/>
  <c r="H21" i="16"/>
  <c r="I21" i="16" s="1"/>
  <c r="H22" i="16"/>
  <c r="I22" i="16" s="1"/>
  <c r="H23" i="16"/>
  <c r="K23" i="16" s="1"/>
  <c r="H24" i="16"/>
  <c r="J24" i="16" s="1"/>
  <c r="H25" i="16"/>
  <c r="I25" i="16" s="1"/>
  <c r="H26" i="16"/>
  <c r="I26" i="16" s="1"/>
  <c r="H27" i="16"/>
  <c r="K27" i="16" s="1"/>
  <c r="H28" i="16"/>
  <c r="K28" i="16" s="1"/>
  <c r="M28" i="16" s="1"/>
  <c r="H29" i="16"/>
  <c r="I29" i="16" s="1"/>
  <c r="H30" i="16"/>
  <c r="I30" i="16" s="1"/>
  <c r="H31" i="16"/>
  <c r="K31" i="16" s="1"/>
  <c r="H32" i="16"/>
  <c r="J32" i="16" s="1"/>
  <c r="H33" i="16"/>
  <c r="I33" i="16" s="1"/>
  <c r="H34" i="16"/>
  <c r="I34" i="16" s="1"/>
  <c r="H35" i="16"/>
  <c r="K35" i="16" s="1"/>
  <c r="H36" i="16"/>
  <c r="I36" i="16" s="1"/>
  <c r="H37" i="16"/>
  <c r="I37" i="16" s="1"/>
  <c r="H38" i="16"/>
  <c r="I38" i="16" s="1"/>
  <c r="H39" i="16"/>
  <c r="K39" i="16" s="1"/>
  <c r="H40" i="16"/>
  <c r="J40" i="16" s="1"/>
  <c r="H41" i="16"/>
  <c r="I41" i="16" s="1"/>
  <c r="H42" i="16"/>
  <c r="I42" i="16" s="1"/>
  <c r="H54" i="16"/>
  <c r="I54" i="16" s="1"/>
  <c r="H55" i="16"/>
  <c r="I55" i="16" s="1"/>
  <c r="H7" i="16"/>
  <c r="H8" i="16"/>
  <c r="H9" i="16"/>
  <c r="H10" i="16"/>
  <c r="H11" i="16"/>
  <c r="H12" i="16"/>
  <c r="H13" i="16"/>
  <c r="H14" i="16"/>
  <c r="H6" i="16"/>
  <c r="J48" i="16" l="1"/>
  <c r="I51" i="16"/>
  <c r="I35" i="16"/>
  <c r="K52" i="16"/>
  <c r="J16" i="16"/>
  <c r="K36" i="16"/>
  <c r="M36" i="16" s="1"/>
  <c r="J49" i="16"/>
  <c r="J34" i="16"/>
  <c r="K45" i="16"/>
  <c r="M45" i="16" s="1"/>
  <c r="K49" i="16"/>
  <c r="M49" i="16" s="1"/>
  <c r="I45" i="16"/>
  <c r="J36" i="16"/>
  <c r="I31" i="16"/>
  <c r="I24" i="16"/>
  <c r="K17" i="16"/>
  <c r="M17" i="16" s="1"/>
  <c r="J52" i="16"/>
  <c r="I43" i="16"/>
  <c r="K41" i="16"/>
  <c r="M41" i="16" s="1"/>
  <c r="K47" i="16"/>
  <c r="M47" i="16" s="1"/>
  <c r="K33" i="16"/>
  <c r="M33" i="16" s="1"/>
  <c r="J53" i="16"/>
  <c r="I50" i="16"/>
  <c r="I47" i="16"/>
  <c r="K25" i="16"/>
  <c r="M25" i="16" s="1"/>
  <c r="K44" i="16"/>
  <c r="K32" i="16"/>
  <c r="M32" i="16" s="1"/>
  <c r="J28" i="16"/>
  <c r="I46" i="16"/>
  <c r="J44" i="16"/>
  <c r="I40" i="16"/>
  <c r="I32" i="16"/>
  <c r="I28" i="16"/>
  <c r="K24" i="16"/>
  <c r="M24" i="16" s="1"/>
  <c r="J19" i="16"/>
  <c r="K53" i="16"/>
  <c r="M53" i="16" s="1"/>
  <c r="K51" i="16"/>
  <c r="M51" i="16" s="1"/>
  <c r="K48" i="16"/>
  <c r="M48" i="16" s="1"/>
  <c r="J39" i="16"/>
  <c r="J31" i="16"/>
  <c r="I27" i="16"/>
  <c r="K43" i="16"/>
  <c r="M43" i="16" s="1"/>
  <c r="J26" i="16"/>
  <c r="J22" i="16"/>
  <c r="K50" i="16"/>
  <c r="K46" i="16"/>
  <c r="I39" i="16"/>
  <c r="J30" i="16"/>
  <c r="J27" i="16"/>
  <c r="K21" i="16"/>
  <c r="M21" i="16" s="1"/>
  <c r="K19" i="16"/>
  <c r="K16" i="16"/>
  <c r="M16" i="16" s="1"/>
  <c r="J38" i="16"/>
  <c r="J35" i="16"/>
  <c r="K29" i="16"/>
  <c r="M29" i="16" s="1"/>
  <c r="K20" i="16"/>
  <c r="M20" i="16" s="1"/>
  <c r="K40" i="16"/>
  <c r="M40" i="16" s="1"/>
  <c r="J23" i="16"/>
  <c r="J20" i="16"/>
  <c r="K54" i="16"/>
  <c r="M54" i="16" s="1"/>
  <c r="K37" i="16"/>
  <c r="M37" i="16" s="1"/>
  <c r="I23" i="16"/>
  <c r="J18" i="16"/>
  <c r="M23" i="16"/>
  <c r="N23" i="16"/>
  <c r="M31" i="16"/>
  <c r="N31" i="16"/>
  <c r="M39" i="16"/>
  <c r="N39" i="16"/>
  <c r="M27" i="16"/>
  <c r="N27" i="16"/>
  <c r="M35" i="16"/>
  <c r="N35" i="16"/>
  <c r="J54" i="16"/>
  <c r="J41" i="16"/>
  <c r="J37" i="16"/>
  <c r="J33" i="16"/>
  <c r="J29" i="16"/>
  <c r="J25" i="16"/>
  <c r="J21" i="16"/>
  <c r="J17" i="16"/>
  <c r="K55" i="16"/>
  <c r="K42" i="16"/>
  <c r="K38" i="16"/>
  <c r="K34" i="16"/>
  <c r="K30" i="16"/>
  <c r="K26" i="16"/>
  <c r="K22" i="16"/>
  <c r="K18" i="16"/>
  <c r="J42" i="16"/>
  <c r="J55" i="16"/>
  <c r="N28" i="16"/>
  <c r="K15" i="16"/>
  <c r="J15" i="16"/>
  <c r="H56" i="16"/>
  <c r="N51" i="16" l="1"/>
  <c r="N25" i="16"/>
  <c r="N41" i="16"/>
  <c r="N45" i="16"/>
  <c r="N20" i="16"/>
  <c r="M52" i="16"/>
  <c r="N52" i="16"/>
  <c r="N36" i="16"/>
  <c r="N33" i="16"/>
  <c r="N47" i="16"/>
  <c r="N49" i="16"/>
  <c r="N17" i="16"/>
  <c r="N21" i="16"/>
  <c r="N48" i="16"/>
  <c r="N54" i="16"/>
  <c r="N32" i="16"/>
  <c r="N16" i="16"/>
  <c r="N24" i="16"/>
  <c r="N37" i="16"/>
  <c r="N53" i="16"/>
  <c r="N40" i="16"/>
  <c r="M44" i="16"/>
  <c r="N44" i="16"/>
  <c r="N43" i="16"/>
  <c r="N46" i="16"/>
  <c r="M46" i="16"/>
  <c r="M50" i="16"/>
  <c r="N50" i="16"/>
  <c r="M19" i="16"/>
  <c r="N19" i="16"/>
  <c r="N29" i="16"/>
  <c r="N22" i="16"/>
  <c r="M22" i="16"/>
  <c r="N55" i="16"/>
  <c r="M55" i="16"/>
  <c r="M30" i="16"/>
  <c r="N30" i="16"/>
  <c r="M15" i="16"/>
  <c r="N15" i="16"/>
  <c r="N34" i="16"/>
  <c r="M34" i="16"/>
  <c r="N18" i="16"/>
  <c r="M18" i="16"/>
  <c r="M38" i="16"/>
  <c r="N38" i="16"/>
  <c r="N26" i="16"/>
  <c r="M26" i="16"/>
  <c r="N42" i="16"/>
  <c r="M42" i="16"/>
  <c r="A80" i="16"/>
  <c r="G9" i="21"/>
  <c r="H22" i="11"/>
  <c r="K22" i="11" s="1"/>
  <c r="H23" i="11"/>
  <c r="K23" i="11" s="1"/>
  <c r="H24" i="11"/>
  <c r="J24" i="11" s="1"/>
  <c r="H25" i="11"/>
  <c r="J25" i="11" s="1"/>
  <c r="H26" i="11"/>
  <c r="J26" i="11" s="1"/>
  <c r="H27" i="11"/>
  <c r="J27" i="11" s="1"/>
  <c r="H28" i="11"/>
  <c r="K28" i="11" s="1"/>
  <c r="H29" i="11"/>
  <c r="K29" i="11" s="1"/>
  <c r="H30" i="11"/>
  <c r="K30" i="11" s="1"/>
  <c r="H31" i="11"/>
  <c r="J31" i="11" s="1"/>
  <c r="H32" i="11"/>
  <c r="J32" i="11" s="1"/>
  <c r="H33" i="11"/>
  <c r="J33" i="11" s="1"/>
  <c r="G22" i="11"/>
  <c r="G23" i="11"/>
  <c r="G24" i="11"/>
  <c r="G25" i="11"/>
  <c r="G26" i="11"/>
  <c r="G27" i="11"/>
  <c r="G28" i="11"/>
  <c r="G29" i="11"/>
  <c r="G30" i="11"/>
  <c r="G31" i="11"/>
  <c r="G32" i="11"/>
  <c r="G33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G26" i="15"/>
  <c r="K32" i="11" l="1"/>
  <c r="K31" i="11"/>
  <c r="K27" i="11"/>
  <c r="J28" i="11"/>
  <c r="K24" i="11"/>
  <c r="J23" i="11"/>
  <c r="K26" i="11"/>
  <c r="J30" i="11"/>
  <c r="J22" i="11"/>
  <c r="K33" i="11"/>
  <c r="K25" i="11"/>
  <c r="J29" i="11"/>
  <c r="J4" i="12"/>
  <c r="G31" i="15"/>
  <c r="H31" i="15"/>
  <c r="D31" i="15"/>
  <c r="I26" i="21"/>
  <c r="E26" i="21"/>
  <c r="D26" i="21"/>
  <c r="H25" i="21"/>
  <c r="J25" i="21" s="1"/>
  <c r="G25" i="21"/>
  <c r="F25" i="21"/>
  <c r="H24" i="21"/>
  <c r="G24" i="21"/>
  <c r="F24" i="21"/>
  <c r="H23" i="21"/>
  <c r="K23" i="21" s="1"/>
  <c r="G23" i="21"/>
  <c r="F23" i="21"/>
  <c r="H22" i="21"/>
  <c r="J22" i="21" s="1"/>
  <c r="G22" i="21"/>
  <c r="F22" i="21"/>
  <c r="H21" i="21"/>
  <c r="G21" i="21"/>
  <c r="F21" i="21"/>
  <c r="H20" i="21"/>
  <c r="J20" i="21" s="1"/>
  <c r="G20" i="21"/>
  <c r="F20" i="21"/>
  <c r="H19" i="21"/>
  <c r="J19" i="21" s="1"/>
  <c r="G19" i="21"/>
  <c r="F19" i="21"/>
  <c r="H18" i="21"/>
  <c r="K18" i="21" s="1"/>
  <c r="G18" i="21"/>
  <c r="F18" i="21"/>
  <c r="H17" i="21"/>
  <c r="K17" i="21" s="1"/>
  <c r="G17" i="21"/>
  <c r="F17" i="21"/>
  <c r="H16" i="21"/>
  <c r="G16" i="21"/>
  <c r="F16" i="21"/>
  <c r="H15" i="21"/>
  <c r="K15" i="21" s="1"/>
  <c r="G15" i="21"/>
  <c r="F15" i="21"/>
  <c r="H14" i="21"/>
  <c r="K14" i="21" s="1"/>
  <c r="G14" i="21"/>
  <c r="F14" i="21"/>
  <c r="H13" i="21"/>
  <c r="J13" i="21" s="1"/>
  <c r="G13" i="21"/>
  <c r="F13" i="21"/>
  <c r="H12" i="21"/>
  <c r="J12" i="21" s="1"/>
  <c r="G12" i="21"/>
  <c r="F12" i="21"/>
  <c r="H11" i="21"/>
  <c r="K11" i="21" s="1"/>
  <c r="G11" i="21"/>
  <c r="F11" i="21"/>
  <c r="H10" i="21"/>
  <c r="K10" i="21" s="1"/>
  <c r="G10" i="21"/>
  <c r="F10" i="21"/>
  <c r="H9" i="21"/>
  <c r="F9" i="21"/>
  <c r="H8" i="21"/>
  <c r="J8" i="21" s="1"/>
  <c r="G8" i="21"/>
  <c r="F8" i="21"/>
  <c r="H7" i="21"/>
  <c r="J7" i="21" s="1"/>
  <c r="G7" i="21"/>
  <c r="F7" i="21"/>
  <c r="H6" i="21"/>
  <c r="K6" i="21" s="1"/>
  <c r="G6" i="21"/>
  <c r="F6" i="21"/>
  <c r="I1" i="21"/>
  <c r="F1" i="21"/>
  <c r="J5" i="12"/>
  <c r="J6" i="12"/>
  <c r="L6" i="12" s="1"/>
  <c r="J7" i="12"/>
  <c r="J8" i="12"/>
  <c r="J9" i="12"/>
  <c r="J10" i="12"/>
  <c r="O10" i="12" s="1"/>
  <c r="J11" i="12"/>
  <c r="J12" i="12"/>
  <c r="L12" i="12" s="1"/>
  <c r="J13" i="12"/>
  <c r="J14" i="12"/>
  <c r="O14" i="12" s="1"/>
  <c r="J15" i="12"/>
  <c r="L15" i="12" s="1"/>
  <c r="J16" i="12"/>
  <c r="M16" i="12" s="1"/>
  <c r="J17" i="12"/>
  <c r="J18" i="12"/>
  <c r="M18" i="12" s="1"/>
  <c r="J19" i="12"/>
  <c r="O19" i="12" s="1"/>
  <c r="J20" i="12"/>
  <c r="J21" i="12"/>
  <c r="O21" i="12" s="1"/>
  <c r="R21" i="12" s="1"/>
  <c r="J22" i="12"/>
  <c r="J23" i="12"/>
  <c r="J24" i="12"/>
  <c r="J25" i="12"/>
  <c r="M25" i="12" s="1"/>
  <c r="J26" i="12"/>
  <c r="J27" i="12"/>
  <c r="L27" i="12" s="1"/>
  <c r="J28" i="12"/>
  <c r="J29" i="12"/>
  <c r="J30" i="12"/>
  <c r="J31" i="12"/>
  <c r="J32" i="12"/>
  <c r="J33" i="12"/>
  <c r="N5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4" i="12"/>
  <c r="D26" i="15"/>
  <c r="D34" i="15"/>
  <c r="D27" i="15"/>
  <c r="D28" i="15"/>
  <c r="D29" i="15"/>
  <c r="D30" i="15"/>
  <c r="D32" i="15"/>
  <c r="F14" i="20"/>
  <c r="F6" i="20"/>
  <c r="G27" i="15"/>
  <c r="H27" i="15" s="1"/>
  <c r="G28" i="15"/>
  <c r="G29" i="15"/>
  <c r="H29" i="15" s="1"/>
  <c r="G30" i="15"/>
  <c r="H30" i="15" s="1"/>
  <c r="G32" i="15"/>
  <c r="H26" i="15"/>
  <c r="H28" i="15"/>
  <c r="H32" i="15"/>
  <c r="E26" i="20"/>
  <c r="G14" i="20"/>
  <c r="H14" i="20"/>
  <c r="I26" i="20"/>
  <c r="D26" i="20"/>
  <c r="H6" i="20"/>
  <c r="H7" i="20"/>
  <c r="J7" i="20" s="1"/>
  <c r="H8" i="20"/>
  <c r="H9" i="20"/>
  <c r="K9" i="20" s="1"/>
  <c r="H10" i="20"/>
  <c r="K10" i="20" s="1"/>
  <c r="H11" i="20"/>
  <c r="J11" i="20" s="1"/>
  <c r="H12" i="20"/>
  <c r="J12" i="20" s="1"/>
  <c r="H13" i="20"/>
  <c r="K13" i="20" s="1"/>
  <c r="H15" i="20"/>
  <c r="H16" i="20"/>
  <c r="K16" i="20" s="1"/>
  <c r="H17" i="20"/>
  <c r="H18" i="20"/>
  <c r="J18" i="20" s="1"/>
  <c r="H19" i="20"/>
  <c r="J19" i="20" s="1"/>
  <c r="H20" i="20"/>
  <c r="J20" i="20" s="1"/>
  <c r="H21" i="20"/>
  <c r="H22" i="20"/>
  <c r="H23" i="20"/>
  <c r="K23" i="20" s="1"/>
  <c r="H24" i="20"/>
  <c r="J24" i="20" s="1"/>
  <c r="H25" i="20"/>
  <c r="J25" i="20" s="1"/>
  <c r="F7" i="20"/>
  <c r="F8" i="20"/>
  <c r="F9" i="20"/>
  <c r="F10" i="20"/>
  <c r="F11" i="20"/>
  <c r="F12" i="20"/>
  <c r="F13" i="20"/>
  <c r="F15" i="20"/>
  <c r="F16" i="20"/>
  <c r="F17" i="20"/>
  <c r="F18" i="20"/>
  <c r="F19" i="20"/>
  <c r="F20" i="20"/>
  <c r="F21" i="20"/>
  <c r="F22" i="20"/>
  <c r="F23" i="20"/>
  <c r="F24" i="20"/>
  <c r="F25" i="20"/>
  <c r="G25" i="20"/>
  <c r="G24" i="20"/>
  <c r="G23" i="20"/>
  <c r="G22" i="20"/>
  <c r="G21" i="20"/>
  <c r="G20" i="20"/>
  <c r="G19" i="20"/>
  <c r="G18" i="20"/>
  <c r="G17" i="20"/>
  <c r="G16" i="20"/>
  <c r="G15" i="20"/>
  <c r="G13" i="20"/>
  <c r="G12" i="20"/>
  <c r="G11" i="20"/>
  <c r="G10" i="20"/>
  <c r="G9" i="20"/>
  <c r="G8" i="20"/>
  <c r="G7" i="20"/>
  <c r="G6" i="20"/>
  <c r="I1" i="20"/>
  <c r="G1" i="20"/>
  <c r="E46" i="11"/>
  <c r="F21" i="11"/>
  <c r="H21" i="11"/>
  <c r="J21" i="11" s="1"/>
  <c r="I46" i="11"/>
  <c r="D46" i="11"/>
  <c r="G20" i="7"/>
  <c r="I20" i="7" s="1"/>
  <c r="I1" i="18"/>
  <c r="F1" i="18"/>
  <c r="I1" i="17"/>
  <c r="F1" i="17"/>
  <c r="H1" i="7"/>
  <c r="F1" i="7"/>
  <c r="I1" i="16"/>
  <c r="F1" i="16"/>
  <c r="I1" i="11"/>
  <c r="F1" i="11"/>
  <c r="H1" i="12"/>
  <c r="G6" i="7"/>
  <c r="G7" i="7"/>
  <c r="I7" i="7" s="1"/>
  <c r="G8" i="7"/>
  <c r="I8" i="7" s="1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G9" i="7"/>
  <c r="I9" i="7" s="1"/>
  <c r="G10" i="7"/>
  <c r="J10" i="7" s="1"/>
  <c r="G11" i="7"/>
  <c r="G12" i="7"/>
  <c r="I12" i="7" s="1"/>
  <c r="G13" i="7"/>
  <c r="J13" i="7" s="1"/>
  <c r="G14" i="7"/>
  <c r="I14" i="7" s="1"/>
  <c r="G15" i="7"/>
  <c r="I15" i="7" s="1"/>
  <c r="G16" i="7"/>
  <c r="G17" i="7"/>
  <c r="I17" i="7" s="1"/>
  <c r="G18" i="7"/>
  <c r="J18" i="7" s="1"/>
  <c r="G19" i="7"/>
  <c r="I19" i="7" s="1"/>
  <c r="G21" i="7"/>
  <c r="G22" i="7"/>
  <c r="I22" i="7" s="1"/>
  <c r="G23" i="7"/>
  <c r="I23" i="7" s="1"/>
  <c r="G24" i="7"/>
  <c r="I24" i="7" s="1"/>
  <c r="G25" i="7"/>
  <c r="J25" i="7" s="1"/>
  <c r="H6" i="11"/>
  <c r="K6" i="11" s="1"/>
  <c r="H7" i="11"/>
  <c r="H8" i="11"/>
  <c r="H9" i="11"/>
  <c r="K9" i="11" s="1"/>
  <c r="H10" i="11"/>
  <c r="J10" i="11" s="1"/>
  <c r="H11" i="11"/>
  <c r="J11" i="11" s="1"/>
  <c r="H12" i="11"/>
  <c r="H13" i="11"/>
  <c r="J13" i="11" s="1"/>
  <c r="H14" i="11"/>
  <c r="J14" i="11" s="1"/>
  <c r="H15" i="11"/>
  <c r="K15" i="11" s="1"/>
  <c r="H16" i="11"/>
  <c r="H17" i="11"/>
  <c r="J17" i="11" s="1"/>
  <c r="H18" i="11"/>
  <c r="J18" i="11" s="1"/>
  <c r="H19" i="11"/>
  <c r="H20" i="11"/>
  <c r="K20" i="11" s="1"/>
  <c r="H6" i="18"/>
  <c r="J6" i="18" s="1"/>
  <c r="H7" i="18"/>
  <c r="J7" i="18" s="1"/>
  <c r="H8" i="18"/>
  <c r="K8" i="18" s="1"/>
  <c r="H9" i="18"/>
  <c r="K9" i="18" s="1"/>
  <c r="H10" i="18"/>
  <c r="K10" i="18" s="1"/>
  <c r="H11" i="18"/>
  <c r="K11" i="18" s="1"/>
  <c r="H12" i="18"/>
  <c r="J12" i="18" s="1"/>
  <c r="H13" i="18"/>
  <c r="J13" i="18" s="1"/>
  <c r="H14" i="18"/>
  <c r="K14" i="18" s="1"/>
  <c r="H15" i="18"/>
  <c r="H16" i="18"/>
  <c r="H17" i="18"/>
  <c r="K17" i="18" s="1"/>
  <c r="H18" i="18"/>
  <c r="K18" i="18" s="1"/>
  <c r="H19" i="18"/>
  <c r="J19" i="18" s="1"/>
  <c r="H20" i="18"/>
  <c r="K20" i="18" s="1"/>
  <c r="H21" i="18"/>
  <c r="J21" i="18" s="1"/>
  <c r="H22" i="18"/>
  <c r="K22" i="18" s="1"/>
  <c r="H23" i="18"/>
  <c r="K23" i="18" s="1"/>
  <c r="H24" i="18"/>
  <c r="J24" i="18" s="1"/>
  <c r="H25" i="18"/>
  <c r="K25" i="18" s="1"/>
  <c r="H6" i="17"/>
  <c r="K6" i="17" s="1"/>
  <c r="H7" i="17"/>
  <c r="K7" i="17" s="1"/>
  <c r="H8" i="17"/>
  <c r="K8" i="17" s="1"/>
  <c r="H9" i="17"/>
  <c r="K9" i="17" s="1"/>
  <c r="H10" i="17"/>
  <c r="H11" i="17"/>
  <c r="J11" i="17" s="1"/>
  <c r="H12" i="17"/>
  <c r="J12" i="17" s="1"/>
  <c r="H13" i="17"/>
  <c r="H14" i="17"/>
  <c r="K14" i="17" s="1"/>
  <c r="H15" i="17"/>
  <c r="J15" i="17" s="1"/>
  <c r="H16" i="17"/>
  <c r="K16" i="17" s="1"/>
  <c r="H17" i="17"/>
  <c r="K17" i="17" s="1"/>
  <c r="H18" i="17"/>
  <c r="H19" i="17"/>
  <c r="J19" i="17" s="1"/>
  <c r="H20" i="17"/>
  <c r="H21" i="17"/>
  <c r="J21" i="17" s="1"/>
  <c r="H22" i="17"/>
  <c r="J22" i="17" s="1"/>
  <c r="H23" i="17"/>
  <c r="K23" i="17" s="1"/>
  <c r="H24" i="17"/>
  <c r="J24" i="17" s="1"/>
  <c r="H25" i="17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E26" i="18"/>
  <c r="D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E26" i="17"/>
  <c r="D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6" i="16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D26" i="7"/>
  <c r="C26" i="7"/>
  <c r="I84" i="12"/>
  <c r="F1" i="12"/>
  <c r="F6" i="7"/>
  <c r="K18" i="20" l="1"/>
  <c r="K6" i="18"/>
  <c r="J17" i="21"/>
  <c r="K19" i="17"/>
  <c r="K22" i="17"/>
  <c r="I25" i="7"/>
  <c r="J6" i="21"/>
  <c r="I13" i="7"/>
  <c r="J22" i="7"/>
  <c r="J7" i="7"/>
  <c r="K15" i="17"/>
  <c r="J15" i="7"/>
  <c r="K25" i="20"/>
  <c r="K12" i="20"/>
  <c r="K13" i="18"/>
  <c r="K13" i="21"/>
  <c r="K21" i="17"/>
  <c r="J16" i="17"/>
  <c r="J9" i="17"/>
  <c r="J9" i="18"/>
  <c r="J11" i="18"/>
  <c r="J8" i="7"/>
  <c r="A27" i="21"/>
  <c r="I27" i="21" s="1"/>
  <c r="I28" i="21" s="1"/>
  <c r="A27" i="22"/>
  <c r="K11" i="20"/>
  <c r="K19" i="20"/>
  <c r="K12" i="17"/>
  <c r="J25" i="18"/>
  <c r="K7" i="21"/>
  <c r="K24" i="18"/>
  <c r="K20" i="20"/>
  <c r="J15" i="21"/>
  <c r="J19" i="7"/>
  <c r="K11" i="17"/>
  <c r="K12" i="18"/>
  <c r="J20" i="18"/>
  <c r="J14" i="18"/>
  <c r="F26" i="17"/>
  <c r="E28" i="15" s="1"/>
  <c r="F28" i="15" s="1"/>
  <c r="I10" i="7"/>
  <c r="F26" i="18"/>
  <c r="E29" i="15" s="1"/>
  <c r="F29" i="15" s="1"/>
  <c r="K19" i="18"/>
  <c r="K25" i="21"/>
  <c r="J18" i="21"/>
  <c r="K13" i="11"/>
  <c r="K14" i="11"/>
  <c r="K17" i="11"/>
  <c r="K18" i="11"/>
  <c r="J6" i="11"/>
  <c r="J9" i="11"/>
  <c r="K21" i="11"/>
  <c r="O27" i="12"/>
  <c r="R27" i="12" s="1"/>
  <c r="M27" i="12"/>
  <c r="J23" i="20"/>
  <c r="K7" i="20"/>
  <c r="J17" i="7"/>
  <c r="J85" i="12"/>
  <c r="J12" i="16"/>
  <c r="K24" i="17"/>
  <c r="J7" i="17"/>
  <c r="J22" i="18"/>
  <c r="F46" i="11"/>
  <c r="J10" i="20"/>
  <c r="J24" i="7"/>
  <c r="J15" i="11"/>
  <c r="J13" i="20"/>
  <c r="J14" i="21"/>
  <c r="J12" i="7"/>
  <c r="J11" i="21"/>
  <c r="J20" i="7"/>
  <c r="J17" i="17"/>
  <c r="K24" i="20"/>
  <c r="K19" i="21"/>
  <c r="J14" i="7"/>
  <c r="J10" i="21"/>
  <c r="M23" i="12"/>
  <c r="O23" i="12"/>
  <c r="L23" i="12"/>
  <c r="O8" i="12"/>
  <c r="M8" i="12"/>
  <c r="L8" i="12"/>
  <c r="M28" i="12"/>
  <c r="O28" i="12"/>
  <c r="Q28" i="12" s="1"/>
  <c r="L28" i="12"/>
  <c r="R19" i="12"/>
  <c r="Q19" i="12"/>
  <c r="O11" i="12"/>
  <c r="R11" i="12" s="1"/>
  <c r="L11" i="12"/>
  <c r="M11" i="12"/>
  <c r="O5" i="12"/>
  <c r="L5" i="12"/>
  <c r="M5" i="12"/>
  <c r="O33" i="12"/>
  <c r="L33" i="12"/>
  <c r="M33" i="12"/>
  <c r="O26" i="12"/>
  <c r="M26" i="12"/>
  <c r="L26" i="12"/>
  <c r="L9" i="12"/>
  <c r="M9" i="12"/>
  <c r="O9" i="12"/>
  <c r="J8" i="18"/>
  <c r="K8" i="21"/>
  <c r="E47" i="11"/>
  <c r="E48" i="11" s="1"/>
  <c r="K21" i="18"/>
  <c r="J17" i="18"/>
  <c r="F26" i="21"/>
  <c r="J23" i="17"/>
  <c r="H26" i="21"/>
  <c r="J14" i="17"/>
  <c r="J8" i="17"/>
  <c r="J10" i="18"/>
  <c r="J20" i="11"/>
  <c r="K10" i="11"/>
  <c r="J16" i="20"/>
  <c r="J23" i="18"/>
  <c r="I18" i="7"/>
  <c r="J9" i="7"/>
  <c r="K22" i="21"/>
  <c r="M10" i="12"/>
  <c r="M6" i="12"/>
  <c r="K12" i="21"/>
  <c r="K20" i="21"/>
  <c r="M22" i="12"/>
  <c r="L22" i="12"/>
  <c r="O22" i="12"/>
  <c r="O7" i="12"/>
  <c r="L7" i="12"/>
  <c r="M7" i="12"/>
  <c r="K25" i="17"/>
  <c r="J25" i="17"/>
  <c r="Q14" i="12"/>
  <c r="R14" i="12"/>
  <c r="M14" i="12"/>
  <c r="J84" i="12"/>
  <c r="K20" i="17"/>
  <c r="J20" i="17"/>
  <c r="J12" i="11"/>
  <c r="K12" i="11"/>
  <c r="I16" i="7"/>
  <c r="J16" i="7"/>
  <c r="I11" i="7"/>
  <c r="J11" i="7"/>
  <c r="O25" i="12"/>
  <c r="L25" i="12"/>
  <c r="M19" i="12"/>
  <c r="L19" i="12"/>
  <c r="O12" i="12"/>
  <c r="M12" i="12"/>
  <c r="J9" i="21"/>
  <c r="K9" i="21"/>
  <c r="J22" i="20"/>
  <c r="K22" i="20"/>
  <c r="J8" i="11"/>
  <c r="K8" i="11"/>
  <c r="L20" i="12"/>
  <c r="O20" i="12"/>
  <c r="M20" i="12"/>
  <c r="K10" i="17"/>
  <c r="J10" i="17"/>
  <c r="J8" i="20"/>
  <c r="K8" i="20"/>
  <c r="O13" i="12"/>
  <c r="L13" i="12"/>
  <c r="M13" i="12" s="1"/>
  <c r="J23" i="21"/>
  <c r="J9" i="20"/>
  <c r="H26" i="18"/>
  <c r="K16" i="11"/>
  <c r="J16" i="11"/>
  <c r="I21" i="7"/>
  <c r="J21" i="7"/>
  <c r="G26" i="7"/>
  <c r="M24" i="12"/>
  <c r="L24" i="12"/>
  <c r="O24" i="12"/>
  <c r="J24" i="21"/>
  <c r="K24" i="21"/>
  <c r="K19" i="11"/>
  <c r="J19" i="11"/>
  <c r="K14" i="20"/>
  <c r="J14" i="20"/>
  <c r="O31" i="12"/>
  <c r="L31" i="12"/>
  <c r="M31" i="12"/>
  <c r="I12" i="16"/>
  <c r="N84" i="12"/>
  <c r="N86" i="12" s="1"/>
  <c r="L16" i="12"/>
  <c r="K15" i="20"/>
  <c r="J15" i="20"/>
  <c r="J21" i="21"/>
  <c r="K21" i="21"/>
  <c r="J18" i="18"/>
  <c r="Q21" i="12"/>
  <c r="J16" i="18"/>
  <c r="K16" i="18"/>
  <c r="H46" i="11"/>
  <c r="F26" i="20"/>
  <c r="E34" i="15" s="1"/>
  <c r="F34" i="15" s="1"/>
  <c r="K6" i="20"/>
  <c r="J6" i="20"/>
  <c r="O29" i="12"/>
  <c r="M29" i="12"/>
  <c r="L29" i="12"/>
  <c r="O4" i="12"/>
  <c r="L4" i="12"/>
  <c r="O18" i="12"/>
  <c r="L18" i="12"/>
  <c r="K13" i="17"/>
  <c r="J13" i="17"/>
  <c r="E26" i="7"/>
  <c r="E32" i="15" s="1"/>
  <c r="F32" i="15" s="1"/>
  <c r="M15" i="12"/>
  <c r="O15" i="12"/>
  <c r="H26" i="20"/>
  <c r="M21" i="12"/>
  <c r="K21" i="20"/>
  <c r="J21" i="20"/>
  <c r="M30" i="12"/>
  <c r="L30" i="12"/>
  <c r="L14" i="12"/>
  <c r="J23" i="7"/>
  <c r="H26" i="17"/>
  <c r="J6" i="17"/>
  <c r="K7" i="11"/>
  <c r="J7" i="11"/>
  <c r="L21" i="12"/>
  <c r="O30" i="12"/>
  <c r="K18" i="17"/>
  <c r="J18" i="17"/>
  <c r="K15" i="18"/>
  <c r="J15" i="18"/>
  <c r="O16" i="12"/>
  <c r="K17" i="20"/>
  <c r="J17" i="20"/>
  <c r="L32" i="12"/>
  <c r="O32" i="12"/>
  <c r="M32" i="12"/>
  <c r="L17" i="12"/>
  <c r="O17" i="12"/>
  <c r="M17" i="12"/>
  <c r="R10" i="12"/>
  <c r="Q10" i="12"/>
  <c r="K16" i="21"/>
  <c r="J16" i="21"/>
  <c r="K7" i="18"/>
  <c r="K11" i="11"/>
  <c r="I6" i="7"/>
  <c r="O6" i="12"/>
  <c r="J6" i="7"/>
  <c r="L10" i="12"/>
  <c r="D27" i="21" l="1"/>
  <c r="D28" i="21" s="1"/>
  <c r="E27" i="21"/>
  <c r="E28" i="21" s="1"/>
  <c r="F27" i="21"/>
  <c r="F28" i="21" s="1"/>
  <c r="E31" i="15" s="1"/>
  <c r="F31" i="15" s="1"/>
  <c r="H27" i="21"/>
  <c r="H28" i="21" s="1"/>
  <c r="H27" i="22"/>
  <c r="H28" i="22" s="1"/>
  <c r="D27" i="22"/>
  <c r="D28" i="22" s="1"/>
  <c r="I27" i="22"/>
  <c r="I28" i="22" s="1"/>
  <c r="E27" i="22"/>
  <c r="E28" i="22" s="1"/>
  <c r="J27" i="22"/>
  <c r="J28" i="22" s="1"/>
  <c r="F27" i="22"/>
  <c r="F28" i="22" s="1"/>
  <c r="E33" i="15" s="1"/>
  <c r="F33" i="15" s="1"/>
  <c r="K12" i="16"/>
  <c r="N12" i="16" s="1"/>
  <c r="M4" i="12"/>
  <c r="L84" i="12"/>
  <c r="F47" i="11"/>
  <c r="F48" i="11" s="1"/>
  <c r="E27" i="15" s="1"/>
  <c r="F27" i="15" s="1"/>
  <c r="H35" i="15"/>
  <c r="D47" i="11"/>
  <c r="D48" i="11" s="1"/>
  <c r="I85" i="12"/>
  <c r="I86" i="12" s="1"/>
  <c r="L85" i="12"/>
  <c r="H47" i="11"/>
  <c r="H48" i="11" s="1"/>
  <c r="I47" i="11"/>
  <c r="I48" i="11" s="1"/>
  <c r="R28" i="12"/>
  <c r="J86" i="12"/>
  <c r="Q27" i="12"/>
  <c r="J26" i="21"/>
  <c r="J26" i="18"/>
  <c r="Q11" i="12"/>
  <c r="I26" i="7"/>
  <c r="R26" i="12"/>
  <c r="Q26" i="12"/>
  <c r="J27" i="21"/>
  <c r="R9" i="12"/>
  <c r="Q9" i="12"/>
  <c r="Q33" i="12"/>
  <c r="R33" i="12"/>
  <c r="Q8" i="12"/>
  <c r="R8" i="12"/>
  <c r="Q23" i="12"/>
  <c r="R23" i="12"/>
  <c r="R5" i="12"/>
  <c r="Q5" i="12"/>
  <c r="R4" i="12"/>
  <c r="O84" i="12"/>
  <c r="Q4" i="12"/>
  <c r="K10" i="16"/>
  <c r="J10" i="16"/>
  <c r="I10" i="16"/>
  <c r="Q25" i="12"/>
  <c r="R25" i="12"/>
  <c r="R13" i="12"/>
  <c r="Q13" i="12"/>
  <c r="J9" i="16"/>
  <c r="I9" i="16"/>
  <c r="K9" i="16"/>
  <c r="Q22" i="12"/>
  <c r="R22" i="12"/>
  <c r="J13" i="16"/>
  <c r="K13" i="16"/>
  <c r="I13" i="16"/>
  <c r="Q7" i="12"/>
  <c r="R7" i="12"/>
  <c r="R17" i="12"/>
  <c r="Q17" i="12"/>
  <c r="R20" i="12"/>
  <c r="Q20" i="12"/>
  <c r="R31" i="12"/>
  <c r="Q31" i="12"/>
  <c r="R24" i="12"/>
  <c r="Q24" i="12"/>
  <c r="Q12" i="12"/>
  <c r="R12" i="12"/>
  <c r="I7" i="16"/>
  <c r="J7" i="16" s="1"/>
  <c r="K7" i="16"/>
  <c r="J47" i="11"/>
  <c r="Q30" i="12"/>
  <c r="R30" i="12"/>
  <c r="Q32" i="12"/>
  <c r="R32" i="12"/>
  <c r="J26" i="17"/>
  <c r="Q29" i="12"/>
  <c r="R29" i="12"/>
  <c r="R18" i="12"/>
  <c r="Q18" i="12"/>
  <c r="J26" i="20"/>
  <c r="G35" i="15" s="1"/>
  <c r="J11" i="16"/>
  <c r="K11" i="16"/>
  <c r="I11" i="16"/>
  <c r="O85" i="12"/>
  <c r="K14" i="16"/>
  <c r="I14" i="16"/>
  <c r="J14" i="16"/>
  <c r="Q16" i="12"/>
  <c r="R16" i="12"/>
  <c r="R6" i="12"/>
  <c r="Q6" i="12"/>
  <c r="Q15" i="12"/>
  <c r="R15" i="12"/>
  <c r="K8" i="16"/>
  <c r="J8" i="16"/>
  <c r="I8" i="16"/>
  <c r="K6" i="16"/>
  <c r="I6" i="16"/>
  <c r="J46" i="11"/>
  <c r="L86" i="12" l="1"/>
  <c r="E26" i="15" s="1"/>
  <c r="J6" i="16"/>
  <c r="I56" i="16"/>
  <c r="E30" i="15" s="1"/>
  <c r="F30" i="15" s="1"/>
  <c r="M12" i="16"/>
  <c r="J28" i="21"/>
  <c r="O86" i="12"/>
  <c r="Q85" i="12"/>
  <c r="Q84" i="12"/>
  <c r="N8" i="16"/>
  <c r="M8" i="16"/>
  <c r="M7" i="16"/>
  <c r="N7" i="16"/>
  <c r="M9" i="16"/>
  <c r="N9" i="16"/>
  <c r="N10" i="16"/>
  <c r="M10" i="16"/>
  <c r="J48" i="11"/>
  <c r="N14" i="16"/>
  <c r="M14" i="16"/>
  <c r="M11" i="16"/>
  <c r="N11" i="16"/>
  <c r="M6" i="16"/>
  <c r="K56" i="16"/>
  <c r="N6" i="16"/>
  <c r="N13" i="16"/>
  <c r="M13" i="16"/>
  <c r="F26" i="15" l="1"/>
  <c r="F35" i="15" s="1"/>
  <c r="E35" i="15"/>
  <c r="Q86" i="12"/>
  <c r="M56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madan</author>
  </authors>
  <commentList>
    <comment ref="D20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כפי שנקבע בנוהל 200-03: "ניהול מערכת הכספים לצורכי מו"פ.." לשנת 2007. 
סכום זה הינו עלות כוללת למעביד בגין 100% משרה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tamas</author>
  </authors>
  <commentList>
    <comment ref="D25" authorId="0" shapeId="0" xr:uid="{00000000-0006-0000-0100-000003000000}">
      <text>
        <r>
          <rPr>
            <sz val="12"/>
            <color indexed="81"/>
            <rFont val="Tahoma"/>
            <family val="2"/>
          </rPr>
          <t>במידה ובגליון של הסעיף רלבנטי בוצע שינוי. יתקבל חיווי מתאים בעמודה זו באופן אוטומטי</t>
        </r>
      </text>
    </comment>
    <comment ref="G25" authorId="0" shapeId="0" xr:uid="{00000000-0006-0000-0100-000004000000}">
      <text>
        <r>
          <rPr>
            <sz val="12"/>
            <color indexed="81"/>
            <rFont val="Tahoma"/>
            <family val="2"/>
          </rPr>
          <t>המלצות הבודק יוצגו לאחר שהבודק ימלא את שמו ותאריך הבדיקה בתחתית הגליון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madan</author>
    <author>tamas</author>
  </authors>
  <commentList>
    <comment ref="B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madan: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אם יש עובדים שרוצים להסירם אזי יש לכלול אותם ברשימה (ולציין עבורם 0 בתקציב המבוקש). 
אם יש עובדים חדשים שרוצים להוסיפם אזי לרשום בגינם אפס בעמודת התקציב המקורי</t>
        </r>
      </text>
    </comment>
    <comment ref="D3" authorId="1" shapeId="0" xr:uid="{00000000-0006-0000-0200-000002000000}">
      <text>
        <r>
          <rPr>
            <sz val="10"/>
            <color indexed="81"/>
            <rFont val="Tahoma"/>
            <family val="2"/>
          </rPr>
          <t xml:space="preserve">נא להקיש על הכותרת למעבר אל טבלת קודי השכר
רן.
</t>
        </r>
      </text>
    </comment>
    <comment ref="E3" authorId="0" shapeId="0" xr:uid="{00000000-0006-0000-0200-000003000000}">
      <text>
        <r>
          <rPr>
            <sz val="10"/>
            <color indexed="81"/>
            <rFont val="Tahoma"/>
            <family val="2"/>
          </rPr>
          <t>בהתאם לנתונים המעודכנים המבוקשים ע"י החברה</t>
        </r>
      </text>
    </comment>
    <comment ref="H3" authorId="0" shapeId="0" xr:uid="{00000000-0006-0000-0200-000004000000}">
      <text>
        <r>
          <rPr>
            <sz val="10"/>
            <color indexed="81"/>
            <rFont val="Tahoma"/>
            <family val="2"/>
          </rPr>
          <t xml:space="preserve">בהתאם לנתונים המעודכנים המבוקשים ע"י החברה
</t>
        </r>
      </text>
    </comment>
    <comment ref="I3" authorId="0" shapeId="0" xr:uid="{00000000-0006-0000-0200-000005000000}">
      <text>
        <r>
          <rPr>
            <sz val="8"/>
            <color indexed="81"/>
            <rFont val="Tahoma"/>
            <family val="2"/>
          </rPr>
          <t>..</t>
        </r>
        <r>
          <rPr>
            <sz val="10"/>
            <color indexed="81"/>
            <rFont val="Tahoma"/>
            <family val="2"/>
          </rPr>
          <t>על-פי דף התקציב הנספח לכתב האישור.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בגין עובדים חדשים שלא אושרו במקור יש להזין אפס</t>
        </r>
      </text>
    </comment>
    <comment ref="J3" authorId="0" shapeId="0" xr:uid="{00000000-0006-0000-0200-000006000000}">
      <text>
        <r>
          <rPr>
            <sz val="10"/>
            <color indexed="81"/>
            <rFont val="Tahoma"/>
            <family val="2"/>
          </rPr>
          <t>עמודה זו מכילה מכפלה של סה"כ לחודש מוגבל בתקרה, כפול הזמן המושקע באחוזים כפול מספר החודשים. הנוסחה מגבילה את אחוז התעסוקה של המנכ"ל עפ"י הטבלה המוצגת בתחתית הגליון.</t>
        </r>
      </text>
    </comment>
    <comment ref="K3" authorId="0" shapeId="0" xr:uid="{00000000-0006-0000-0200-000007000000}">
      <text>
        <r>
          <rPr>
            <sz val="10"/>
            <color indexed="81"/>
            <rFont val="Tahoma"/>
            <family val="2"/>
          </rPr>
          <t>תא מחושב לא למילוי
בהתאם לנתונים המעודכנים המבוקשים ע"י החברה.
על מנת שהתא יחושב, חובה להזין קוד שכר.</t>
        </r>
      </text>
    </comment>
    <comment ref="M3" authorId="1" shapeId="0" xr:uid="{00000000-0006-0000-0200-000008000000}">
      <text>
        <r>
          <rPr>
            <b/>
            <sz val="8"/>
            <color indexed="81"/>
            <rFont val="Tahoma"/>
            <family val="2"/>
          </rPr>
          <t>תא אוטומטי - לא למילוי</t>
        </r>
      </text>
    </comment>
    <comment ref="N3" authorId="1" shapeId="0" xr:uid="{00000000-0006-0000-0200-000009000000}">
      <text>
        <r>
          <rPr>
            <sz val="10"/>
            <color indexed="81"/>
            <rFont val="Tahoma"/>
            <family val="2"/>
          </rPr>
          <t>תא זה מחשב את שנות האדם המושקעות ע"י כל עובד</t>
        </r>
      </text>
    </comment>
    <comment ref="O3" authorId="0" shapeId="0" xr:uid="{00000000-0006-0000-0200-00000A000000}">
      <text>
        <r>
          <rPr>
            <b/>
            <sz val="10"/>
            <color indexed="81"/>
            <rFont val="Tahoma"/>
            <family val="2"/>
          </rPr>
          <t xml:space="preserve">למילוי הבודק. לא למילוי החברה
</t>
        </r>
        <r>
          <rPr>
            <sz val="10"/>
            <color indexed="81"/>
            <rFont val="Tahoma"/>
            <family val="2"/>
          </rPr>
          <t>בודק אנא שים לב: לנוחותך ברירת המחדל בעמודה זו הינה העתקה של עמודת התקציב המבוקש ע"י החברה בבקשה זו. עליך לעדכן הסעיפים בהם אינך מקבל את בקשת החברה.הסבר כולל לשינויים המאושרים/נדחים ינתן בנספח ט' שצורף לגליון האקסל.</t>
        </r>
      </text>
    </comment>
    <comment ref="Q3" authorId="1" shapeId="0" xr:uid="{00000000-0006-0000-0200-00000B000000}">
      <text>
        <r>
          <rPr>
            <b/>
            <sz val="8"/>
            <color indexed="81"/>
            <rFont val="Tahoma"/>
            <family val="2"/>
          </rPr>
          <t>תא אוטומטי - לא למילוי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3" authorId="1" shapeId="0" xr:uid="{00000000-0006-0000-0200-00000C000000}">
      <text>
        <r>
          <rPr>
            <b/>
            <sz val="8"/>
            <color indexed="81"/>
            <rFont val="Tahoma"/>
            <family val="2"/>
          </rPr>
          <t xml:space="preserve">תא אוטומטי - לא למילוי
</t>
        </r>
      </text>
    </comment>
    <comment ref="C89" authorId="0" shapeId="0" xr:uid="{402D83BB-79DB-4582-8A74-C45ED9D84F7A}">
      <text>
        <r>
          <rPr>
            <b/>
            <sz val="8"/>
            <rFont val="Tahoma"/>
            <family val="2"/>
          </rPr>
          <t xml:space="preserve">כפי שנקבע בנוהל 200-03: "ניהול מערכת הכספים לצורכי מו"פ.." לשנת 2007. 
סכום זה הינו עלות כוללת למעביד בגין 100% משרה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madan</author>
    <author>tamas</author>
  </authors>
  <commentList>
    <comment ref="D3" authorId="0" shapeId="0" xr:uid="{00000000-0006-0000-0300-000001000000}">
      <text>
        <r>
          <rPr>
            <sz val="10"/>
            <color indexed="81"/>
            <rFont val="Tahoma"/>
            <family val="2"/>
          </rPr>
          <t>על-פי דף התקציב הנספח לכתב האישור.</t>
        </r>
      </text>
    </comment>
    <comment ref="E3" authorId="0" shapeId="0" xr:uid="{00000000-0006-0000-0300-000002000000}">
      <text>
        <r>
          <rPr>
            <sz val="10"/>
            <color indexed="81"/>
            <rFont val="Tahoma"/>
            <family val="2"/>
          </rPr>
          <t>תחת סעיפים שרוצים לבטל יש לרשום אפס
נימוק לבקשה יש לצרף  במסמך נפרד</t>
        </r>
      </text>
    </comment>
    <comment ref="F3" authorId="1" shapeId="0" xr:uid="{00000000-0006-0000-0300-000003000000}">
      <text>
        <r>
          <rPr>
            <b/>
            <sz val="8"/>
            <color indexed="81"/>
            <rFont val="Tahoma"/>
            <family val="2"/>
          </rPr>
          <t>תא אוטומטי - לא למילוי</t>
        </r>
      </text>
    </comment>
    <comment ref="G3" authorId="1" shapeId="0" xr:uid="{00000000-0006-0000-0300-000004000000}">
      <text>
        <r>
          <rPr>
            <b/>
            <sz val="8"/>
            <color indexed="81"/>
            <rFont val="Tahoma"/>
            <family val="2"/>
          </rPr>
          <t>תא אוטומטי - לא למילוי</t>
        </r>
      </text>
    </comment>
    <comment ref="H3" authorId="0" shapeId="0" xr:uid="{00000000-0006-0000-0300-000005000000}">
      <text>
        <r>
          <rPr>
            <b/>
            <sz val="10"/>
            <color indexed="81"/>
            <rFont val="Tahoma"/>
            <family val="2"/>
          </rPr>
          <t xml:space="preserve">למילוי הבודק. לא למילוי החברה
</t>
        </r>
        <r>
          <rPr>
            <sz val="10"/>
            <color indexed="81"/>
            <rFont val="Tahoma"/>
            <family val="2"/>
          </rPr>
          <t>בודק אנא שים לב: לנוחותך ברירת המחדל בעמודה זו הינה העתקה של עמודת התקציב המבוקש ע"י החברה בבקשה זו.
 עליך לעדכן הסעיפים בהם אינך מקבל את בקשת החברה.
הסבר כולל לשינויים המאושרים/נדחים ינתן בנספח ט' שצורף לגליון האקסל.</t>
        </r>
      </text>
    </comment>
    <comment ref="J3" authorId="1" shapeId="0" xr:uid="{00000000-0006-0000-0300-000006000000}">
      <text>
        <r>
          <rPr>
            <b/>
            <sz val="8"/>
            <color indexed="81"/>
            <rFont val="Tahoma"/>
            <family val="2"/>
          </rPr>
          <t>תא אוטומטי - לא למילוי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" authorId="1" shapeId="0" xr:uid="{00000000-0006-0000-0300-000007000000}">
      <text>
        <r>
          <rPr>
            <b/>
            <sz val="8"/>
            <color indexed="81"/>
            <rFont val="Tahoma"/>
            <family val="2"/>
          </rPr>
          <t xml:space="preserve">תא אוטומטי - לא למילוי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madan</author>
    <author>tamas</author>
  </authors>
  <commentList>
    <comment ref="D3" authorId="0" shapeId="0" xr:uid="{00000000-0006-0000-0400-000001000000}">
      <text>
        <r>
          <rPr>
            <sz val="10"/>
            <color indexed="81"/>
            <rFont val="Tahoma"/>
            <family val="2"/>
          </rPr>
          <t>על-פי דף התקציב הנספח לכתב האישור.</t>
        </r>
      </text>
    </comment>
    <comment ref="E3" authorId="0" shapeId="0" xr:uid="{00000000-0006-0000-0400-000002000000}">
      <text>
        <r>
          <rPr>
            <sz val="10"/>
            <color indexed="81"/>
            <rFont val="Tahoma"/>
            <family val="2"/>
          </rPr>
          <t>תחת סעיפים שרוצים לבטל יש לרשום אפס
נימוק לבקשה יש לצרף  במסמך נפרד</t>
        </r>
      </text>
    </comment>
    <comment ref="F3" authorId="1" shapeId="0" xr:uid="{00000000-0006-0000-0400-000003000000}">
      <text>
        <r>
          <rPr>
            <b/>
            <sz val="8"/>
            <color indexed="81"/>
            <rFont val="Tahoma"/>
            <family val="2"/>
          </rPr>
          <t>תא אוטומטי - לא למילוי</t>
        </r>
      </text>
    </comment>
    <comment ref="G3" authorId="1" shapeId="0" xr:uid="{00000000-0006-0000-0400-000004000000}">
      <text>
        <r>
          <rPr>
            <b/>
            <sz val="8"/>
            <color indexed="81"/>
            <rFont val="Tahoma"/>
            <family val="2"/>
          </rPr>
          <t>תא אוטומטי - לא למילוי</t>
        </r>
      </text>
    </comment>
    <comment ref="H3" authorId="1" shapeId="0" xr:uid="{00000000-0006-0000-0400-000005000000}">
      <text>
        <r>
          <rPr>
            <b/>
            <sz val="10"/>
            <color indexed="81"/>
            <rFont val="Tahoma"/>
            <family val="2"/>
          </rPr>
          <t>למילוי הבודק. לא למילוי החברה</t>
        </r>
        <r>
          <rPr>
            <sz val="10"/>
            <color indexed="81"/>
            <rFont val="Tahoma"/>
            <family val="2"/>
          </rPr>
          <t xml:space="preserve">
בודק אנא שים לב: לנוחותך ברירת המחדל בעמודה זו הינה העתקה של עמודת התקציב המבוקש ע"י החברה בבקשה זו.
 עליך לעדכן הסעיפים בהם אינך מקבל את בקשת החברה.
הסבר כולל לשינויים המאושרים/נדחים ינתן בנספח ט' שצורף לגליון האקסל.</t>
        </r>
      </text>
    </comment>
    <comment ref="J3" authorId="1" shapeId="0" xr:uid="{00000000-0006-0000-0400-000006000000}">
      <text>
        <r>
          <rPr>
            <b/>
            <sz val="8"/>
            <color indexed="81"/>
            <rFont val="Tahoma"/>
            <family val="2"/>
          </rPr>
          <t>תא אוטומטי - לא למילוי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" authorId="1" shapeId="0" xr:uid="{00000000-0006-0000-0400-000007000000}">
      <text>
        <r>
          <rPr>
            <b/>
            <sz val="8"/>
            <color indexed="81"/>
            <rFont val="Tahoma"/>
            <family val="2"/>
          </rPr>
          <t xml:space="preserve">תא אוטומטי - לא למילוי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madan</author>
    <author>tamas</author>
  </authors>
  <commentList>
    <comment ref="D3" authorId="0" shapeId="0" xr:uid="{00000000-0006-0000-0500-000001000000}">
      <text>
        <r>
          <rPr>
            <sz val="10"/>
            <color indexed="81"/>
            <rFont val="Tahoma"/>
            <family val="2"/>
          </rPr>
          <t>על-פי דף התקציב הנספח לכתב האישור.</t>
        </r>
      </text>
    </comment>
    <comment ref="E3" authorId="0" shapeId="0" xr:uid="{00000000-0006-0000-0500-000002000000}">
      <text>
        <r>
          <rPr>
            <sz val="10"/>
            <color indexed="81"/>
            <rFont val="Tahoma"/>
            <family val="2"/>
          </rPr>
          <t>תחת סעיפים שרוצים לבטל יש לרשום אפס
נימוק לבקשה יש לצרף  במסמך נפרד</t>
        </r>
      </text>
    </comment>
    <comment ref="F3" authorId="1" shapeId="0" xr:uid="{00000000-0006-0000-0500-000003000000}">
      <text>
        <r>
          <rPr>
            <b/>
            <sz val="8"/>
            <color indexed="81"/>
            <rFont val="Tahoma"/>
            <family val="2"/>
          </rPr>
          <t>תא אוטומטי - לא למילוי</t>
        </r>
      </text>
    </comment>
    <comment ref="G3" authorId="1" shapeId="0" xr:uid="{00000000-0006-0000-0500-000004000000}">
      <text>
        <r>
          <rPr>
            <b/>
            <sz val="8"/>
            <color indexed="81"/>
            <rFont val="Tahoma"/>
            <family val="2"/>
          </rPr>
          <t>תא אוטומטי - לא למילוי</t>
        </r>
      </text>
    </comment>
    <comment ref="H3" authorId="1" shapeId="0" xr:uid="{00000000-0006-0000-0500-000005000000}">
      <text>
        <r>
          <rPr>
            <sz val="10"/>
            <color indexed="81"/>
            <rFont val="Tahoma"/>
            <family val="2"/>
          </rPr>
          <t>למילוי הבודק. לא למילוי החברה
בודק אנא שים לב: לנוחותך ברירת המחדל בעמודה זו הינה העתקה של עמודת התקציב המבוקש ע"י החברה בבקשה זו.
 עליך לעדכן הסעיפים בהם אינך מקבל את בקשת החברה.
הסבר כולל לשינויים המאושרים/נדחים ינתן בנספח ט' שצורף לגליון האקסל</t>
        </r>
        <r>
          <rPr>
            <b/>
            <sz val="10"/>
            <color indexed="81"/>
            <rFont val="Tahoma"/>
            <family val="2"/>
          </rPr>
          <t>.</t>
        </r>
      </text>
    </comment>
    <comment ref="J3" authorId="1" shapeId="0" xr:uid="{00000000-0006-0000-0500-000006000000}">
      <text>
        <r>
          <rPr>
            <b/>
            <sz val="8"/>
            <color indexed="81"/>
            <rFont val="Tahoma"/>
            <family val="2"/>
          </rPr>
          <t>תא אוטומטי - לא למילוי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" authorId="1" shapeId="0" xr:uid="{00000000-0006-0000-0500-000007000000}">
      <text>
        <r>
          <rPr>
            <b/>
            <sz val="8"/>
            <color indexed="81"/>
            <rFont val="Tahoma"/>
            <family val="2"/>
          </rPr>
          <t xml:space="preserve">תא אוטומטי - לא למילוי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tamas</author>
    <author>madan</author>
  </authors>
  <commentList>
    <comment ref="D3" authorId="0" shapeId="0" xr:uid="{00000000-0006-0000-0600-000001000000}">
      <text>
        <r>
          <rPr>
            <sz val="10"/>
            <color indexed="81"/>
            <rFont val="Tahoma"/>
            <family val="2"/>
          </rPr>
          <t xml:space="preserve">בגין פריטים שרוצים לבטל יש לרשום אפס
</t>
        </r>
      </text>
    </comment>
    <comment ref="G3" authorId="1" shapeId="0" xr:uid="{00000000-0006-0000-0600-000002000000}">
      <text>
        <r>
          <rPr>
            <sz val="10"/>
            <color indexed="81"/>
            <rFont val="Tahoma"/>
            <family val="2"/>
          </rPr>
          <t>על-פי דף התקציב הנספח לכתב האישור.</t>
        </r>
      </text>
    </comment>
    <comment ref="H3" authorId="0" shapeId="0" xr:uid="{00000000-0006-0000-0600-000003000000}">
      <text>
        <r>
          <rPr>
            <sz val="10"/>
            <color indexed="81"/>
            <rFont val="Tahoma"/>
            <family val="2"/>
          </rPr>
          <t>מחושב אוטומטית כמכפלת עלות מבוקשת כפול מס' חודשי שימוש בציוד כפול אחוז השימוש,וכפול 33.33% פחת, כל הסכום מחולק ב-12.</t>
        </r>
      </text>
    </comment>
    <comment ref="I3" authorId="0" shapeId="0" xr:uid="{00000000-0006-0000-0600-000004000000}">
      <text>
        <r>
          <rPr>
            <b/>
            <sz val="8"/>
            <color indexed="81"/>
            <rFont val="Tahoma"/>
            <family val="2"/>
          </rPr>
          <t>תא אוטומטי - לא למילוי</t>
        </r>
      </text>
    </comment>
    <comment ref="J3" authorId="0" shapeId="0" xr:uid="{00000000-0006-0000-0600-000005000000}">
      <text>
        <r>
          <rPr>
            <b/>
            <sz val="8"/>
            <color indexed="81"/>
            <rFont val="Tahoma"/>
            <family val="2"/>
          </rPr>
          <t>תא אוטומטי - לא למילוי</t>
        </r>
      </text>
    </comment>
    <comment ref="K3" authorId="1" shapeId="0" xr:uid="{00000000-0006-0000-0600-000006000000}">
      <text>
        <r>
          <rPr>
            <b/>
            <sz val="10"/>
            <color indexed="81"/>
            <rFont val="Tahoma"/>
            <family val="2"/>
          </rPr>
          <t xml:space="preserve">למילוי הבודק. לא למילוי החברה
</t>
        </r>
        <r>
          <rPr>
            <sz val="10"/>
            <color indexed="81"/>
            <rFont val="Tahoma"/>
            <family val="2"/>
          </rPr>
          <t>בודק אנא שים לב: לנוחותך ברירת המחדל בעמודה זו הינה העתקה של עמודת התקציב המבוקש ע"י החברה בבקשה זו.
 עליך לעדכן הסעיפים בהם אינך מקבל את בקשת החברה.
הסבר כולל לשינויים המאושרים/נדחים ינתן בנספח ט' שצורף לגליון האקסל.</t>
        </r>
      </text>
    </comment>
    <comment ref="M3" authorId="0" shapeId="0" xr:uid="{00000000-0006-0000-0600-000007000000}">
      <text>
        <r>
          <rPr>
            <b/>
            <sz val="8"/>
            <color indexed="81"/>
            <rFont val="Tahoma"/>
            <family val="2"/>
          </rPr>
          <t>תא אוטומטי - לא למילוי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0" shapeId="0" xr:uid="{00000000-0006-0000-0600-000008000000}">
      <text>
        <r>
          <rPr>
            <b/>
            <sz val="8"/>
            <color indexed="81"/>
            <rFont val="Tahoma"/>
            <family val="2"/>
          </rPr>
          <t xml:space="preserve">תא אוטומטי - לא למילוי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madan</author>
    <author>tamas</author>
  </authors>
  <commentList>
    <comment ref="D3" authorId="0" shapeId="0" xr:uid="{00000000-0006-0000-0700-000001000000}">
      <text>
        <r>
          <rPr>
            <sz val="10"/>
            <color indexed="81"/>
            <rFont val="Tahoma"/>
            <family val="2"/>
          </rPr>
          <t>על-פי דף התקציב הנספח לכתב האישור.</t>
        </r>
      </text>
    </comment>
    <comment ref="E3" authorId="0" shapeId="0" xr:uid="{00000000-0006-0000-0700-000002000000}">
      <text>
        <r>
          <rPr>
            <sz val="10"/>
            <color indexed="81"/>
            <rFont val="Tahoma"/>
            <family val="2"/>
          </rPr>
          <t>תחת סעיפים שרוצים לבטל יש לרשום אפס
נימוק לבקשה יש לצרף  במסמך נפרד</t>
        </r>
      </text>
    </comment>
    <comment ref="F3" authorId="1" shapeId="0" xr:uid="{00000000-0006-0000-0700-000003000000}">
      <text>
        <r>
          <rPr>
            <b/>
            <sz val="8"/>
            <color indexed="81"/>
            <rFont val="Tahoma"/>
            <family val="2"/>
          </rPr>
          <t>תא אוטומטי - לא למילוי</t>
        </r>
      </text>
    </comment>
    <comment ref="G3" authorId="1" shapeId="0" xr:uid="{00000000-0006-0000-0700-000004000000}">
      <text>
        <r>
          <rPr>
            <b/>
            <sz val="8"/>
            <color indexed="81"/>
            <rFont val="Tahoma"/>
            <family val="2"/>
          </rPr>
          <t>תא אוטומטי - לא למילוי</t>
        </r>
      </text>
    </comment>
    <comment ref="H3" authorId="0" shapeId="0" xr:uid="{00000000-0006-0000-0700-000005000000}">
      <text>
        <r>
          <rPr>
            <b/>
            <sz val="10"/>
            <color indexed="81"/>
            <rFont val="Tahoma"/>
            <family val="2"/>
          </rPr>
          <t xml:space="preserve">למילוי הבודק. לא למילוי החברה
</t>
        </r>
        <r>
          <rPr>
            <sz val="10"/>
            <color indexed="81"/>
            <rFont val="Tahoma"/>
            <family val="2"/>
          </rPr>
          <t>בודק אנא שים לב: לנוחותך ברירת המחדל בעמודה זו הינה העתקה של עמודת התקציב המבוקש ע"י החברה בבקשה זו.
 עליך לעדכן הסעיפים בהם אינך מקבל את בקשת החברה.
הסבר כולל לשינויים המאושרים/נדחים ינתן בנספח ט' שצורף לגליון האקסל.</t>
        </r>
      </text>
    </comment>
    <comment ref="J3" authorId="1" shapeId="0" xr:uid="{00000000-0006-0000-0700-000006000000}">
      <text>
        <r>
          <rPr>
            <b/>
            <sz val="8"/>
            <color indexed="81"/>
            <rFont val="Tahoma"/>
            <family val="2"/>
          </rPr>
          <t>תא אוטומטי - לא למילוי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" authorId="1" shapeId="0" xr:uid="{00000000-0006-0000-0700-000007000000}">
      <text>
        <r>
          <rPr>
            <b/>
            <sz val="8"/>
            <color indexed="81"/>
            <rFont val="Tahoma"/>
            <family val="2"/>
          </rPr>
          <t xml:space="preserve">תא אוטומטי - לא למילוי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madan</author>
    <author>tamas</author>
  </authors>
  <commentList>
    <comment ref="D3" authorId="0" shapeId="0" xr:uid="{4F25E776-B9DB-4E4C-AEEA-248D5EFEDE55}">
      <text>
        <r>
          <rPr>
            <sz val="10"/>
            <color indexed="81"/>
            <rFont val="Tahoma"/>
            <family val="2"/>
          </rPr>
          <t>על-פי דף התקציב הנספח לכתב האישור.</t>
        </r>
      </text>
    </comment>
    <comment ref="E3" authorId="0" shapeId="0" xr:uid="{1DB39C77-82E2-497F-B604-BF45CABA1D91}">
      <text>
        <r>
          <rPr>
            <sz val="10"/>
            <color indexed="81"/>
            <rFont val="Tahoma"/>
            <family val="2"/>
          </rPr>
          <t>תחת סעיפים שרוצים לבטל יש לרשום אפס
נימוק לבקשה יש לצרף  במסמך נפרד</t>
        </r>
      </text>
    </comment>
    <comment ref="F3" authorId="1" shapeId="0" xr:uid="{DAC61F78-B597-4A26-A535-0FA370F6CDDC}">
      <text>
        <r>
          <rPr>
            <b/>
            <sz val="8"/>
            <color indexed="81"/>
            <rFont val="Tahoma"/>
            <family val="2"/>
          </rPr>
          <t>תא אוטומטי - לא למילוי</t>
        </r>
      </text>
    </comment>
    <comment ref="G3" authorId="1" shapeId="0" xr:uid="{107074EE-8C1A-4F52-A4CE-CAAA8DF2B5F4}">
      <text>
        <r>
          <rPr>
            <b/>
            <sz val="8"/>
            <color indexed="81"/>
            <rFont val="Tahoma"/>
            <family val="2"/>
          </rPr>
          <t>תא אוטומטי - לא למילוי</t>
        </r>
      </text>
    </comment>
    <comment ref="H3" authorId="0" shapeId="0" xr:uid="{5E8CDED9-3E9F-45A5-8E99-8518E8D55CA5}">
      <text>
        <r>
          <rPr>
            <b/>
            <sz val="10"/>
            <color indexed="81"/>
            <rFont val="Tahoma"/>
            <family val="2"/>
          </rPr>
          <t xml:space="preserve">למילוי הבודק. לא למילוי החברה
</t>
        </r>
        <r>
          <rPr>
            <sz val="10"/>
            <color indexed="81"/>
            <rFont val="Tahoma"/>
            <family val="2"/>
          </rPr>
          <t>בודק אנא שים לב: לנוחותך ברירת המחדל בעמודה זו הינה העתקה של עמודת התקציב המבוקש ע"י החברה בבקשה זו.
 עליך לעדכן הסעיפים בהם אינך מקבל את בקשת החברה.
הסבר כולל לשינויים המאושרים/נדחים ינתן בנספח ט' שצורף לגליון האקסל.</t>
        </r>
      </text>
    </comment>
    <comment ref="J3" authorId="1" shapeId="0" xr:uid="{81F443C2-B751-42AF-9F3F-77B876D25E5E}">
      <text>
        <r>
          <rPr>
            <b/>
            <sz val="8"/>
            <color indexed="81"/>
            <rFont val="Tahoma"/>
            <family val="2"/>
          </rPr>
          <t>תא אוטומטי - לא למילוי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" authorId="1" shapeId="0" xr:uid="{99CC43ED-559E-4F7E-B35A-CED9D5549819}">
      <text>
        <r>
          <rPr>
            <b/>
            <sz val="8"/>
            <color indexed="81"/>
            <rFont val="Tahoma"/>
            <family val="2"/>
          </rPr>
          <t xml:space="preserve">תא אוטומטי - לא למילוי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tamas</author>
    <author>madan</author>
  </authors>
  <commentList>
    <comment ref="B3" authorId="0" shapeId="0" xr:uid="{00000000-0006-0000-0800-000001000000}">
      <text>
        <r>
          <rPr>
            <sz val="10"/>
            <color indexed="81"/>
            <rFont val="Tahoma"/>
            <family val="2"/>
          </rPr>
          <t xml:space="preserve">תקרת התמיכה בפטנט אחד עומדת על 80 אלף ₪ לאורך כל שנות הפרויקט ועד ל- 5 פטנטים בשנה.
 </t>
        </r>
      </text>
    </comment>
    <comment ref="C3" authorId="1" shapeId="0" xr:uid="{00000000-0006-0000-0800-000002000000}">
      <text>
        <r>
          <rPr>
            <sz val="10"/>
            <color indexed="81"/>
            <rFont val="Tahoma"/>
            <family val="2"/>
          </rPr>
          <t>על-פי דף התקציב הנספח לכתב האישור.</t>
        </r>
      </text>
    </comment>
    <comment ref="D3" authorId="1" shapeId="0" xr:uid="{00000000-0006-0000-0800-000003000000}">
      <text>
        <r>
          <rPr>
            <sz val="10"/>
            <color indexed="81"/>
            <rFont val="Tahoma"/>
            <family val="2"/>
          </rPr>
          <t>תחת סעיפים שרוצים לבטל יש לרשום אפס
נימוק לבקשה יש לצרף  במסמך נפרד</t>
        </r>
      </text>
    </comment>
    <comment ref="E3" authorId="0" shapeId="0" xr:uid="{00000000-0006-0000-0800-000004000000}">
      <text>
        <r>
          <rPr>
            <b/>
            <sz val="8"/>
            <color indexed="81"/>
            <rFont val="Tahoma"/>
            <family val="2"/>
          </rPr>
          <t>תא אוטומטי - לא למילוי</t>
        </r>
      </text>
    </comment>
    <comment ref="F3" authorId="0" shapeId="0" xr:uid="{00000000-0006-0000-0800-000005000000}">
      <text>
        <r>
          <rPr>
            <b/>
            <sz val="8"/>
            <color indexed="81"/>
            <rFont val="Tahoma"/>
            <family val="2"/>
          </rPr>
          <t>תא אוטומטי - לא למילוי</t>
        </r>
      </text>
    </comment>
    <comment ref="G3" authorId="1" shapeId="0" xr:uid="{00000000-0006-0000-0800-000006000000}">
      <text>
        <r>
          <rPr>
            <b/>
            <sz val="10"/>
            <color indexed="81"/>
            <rFont val="Tahoma"/>
            <family val="2"/>
          </rPr>
          <t>למילוי הבודק. לא למילוי החברה</t>
        </r>
        <r>
          <rPr>
            <sz val="10"/>
            <color indexed="81"/>
            <rFont val="Tahoma"/>
            <family val="2"/>
          </rPr>
          <t xml:space="preserve">
בודק אנא שים לב: לנוחותך ברירת המחדל בעמודה זו הינה העתקה של עמודת התקציב המבוקש ע"י החברה בבקשה זו.
 עליך לעדכן הסעיפים בהם אינך מקבל את בקשת החברה.
הסבר כולל לשינויים המאושרים/נדחים ינתן בנספח ט' שצורף לגליון האקסל.</t>
        </r>
      </text>
    </comment>
    <comment ref="I3" authorId="0" shapeId="0" xr:uid="{00000000-0006-0000-0800-000007000000}">
      <text>
        <r>
          <rPr>
            <b/>
            <sz val="8"/>
            <color indexed="81"/>
            <rFont val="Tahoma"/>
            <family val="2"/>
          </rPr>
          <t>תא אוטומטי - לא למילוי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" authorId="0" shapeId="0" xr:uid="{00000000-0006-0000-0800-000008000000}">
      <text>
        <r>
          <rPr>
            <b/>
            <sz val="8"/>
            <color indexed="81"/>
            <rFont val="Tahoma"/>
            <family val="2"/>
          </rPr>
          <t xml:space="preserve">תא אוטומטי - לא למילוי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madan</author>
    <author>tamas</author>
  </authors>
  <commentList>
    <comment ref="D3" authorId="0" shapeId="0" xr:uid="{00000000-0006-0000-0900-000001000000}">
      <text>
        <r>
          <rPr>
            <sz val="10"/>
            <color indexed="81"/>
            <rFont val="Tahoma"/>
            <family val="2"/>
          </rPr>
          <t>על-פי דף התקציב הנספח לכתב האישור.</t>
        </r>
      </text>
    </comment>
    <comment ref="E3" authorId="0" shapeId="0" xr:uid="{00000000-0006-0000-0900-000002000000}">
      <text>
        <r>
          <rPr>
            <sz val="10"/>
            <color indexed="81"/>
            <rFont val="Tahoma"/>
            <family val="2"/>
          </rPr>
          <t>תחת סעיפים שרוצים לבטל יש לרשום אפס
נימוק לבקשה יש לצרף  במסמך נפרד</t>
        </r>
      </text>
    </comment>
    <comment ref="F3" authorId="1" shapeId="0" xr:uid="{00000000-0006-0000-0900-000003000000}">
      <text>
        <r>
          <rPr>
            <b/>
            <sz val="8"/>
            <color indexed="81"/>
            <rFont val="Tahoma"/>
            <family val="2"/>
          </rPr>
          <t>תא אוטומטי - לא למילוי</t>
        </r>
      </text>
    </comment>
    <comment ref="G3" authorId="1" shapeId="0" xr:uid="{00000000-0006-0000-0900-000004000000}">
      <text>
        <r>
          <rPr>
            <b/>
            <sz val="8"/>
            <color indexed="81"/>
            <rFont val="Tahoma"/>
            <family val="2"/>
          </rPr>
          <t>תא אוטומטי - לא למילוי</t>
        </r>
      </text>
    </comment>
    <comment ref="H3" authorId="0" shapeId="0" xr:uid="{00000000-0006-0000-0900-000005000000}">
      <text>
        <r>
          <rPr>
            <b/>
            <sz val="10"/>
            <color indexed="81"/>
            <rFont val="Tahoma"/>
            <family val="2"/>
          </rPr>
          <t xml:space="preserve">למילוי הבודק. לא למילוי החברה
</t>
        </r>
        <r>
          <rPr>
            <sz val="10"/>
            <color indexed="81"/>
            <rFont val="Tahoma"/>
            <family val="2"/>
          </rPr>
          <t>בודק אנא שים לב: לנוחותך ברירת המחדל בעמודה זו הינה העתקה של עמודת התקציב המבוקש ע"י החברה בבקשה זו.
 עליך לעדכן הסעיפים בהם אינך מקבל את בקשת החברה.
הסבר כולל לשינויים המאושרים/נדחים ינתן בנספח ט' שצורף לגליון האקסל.</t>
        </r>
      </text>
    </comment>
    <comment ref="J3" authorId="1" shapeId="0" xr:uid="{00000000-0006-0000-0900-000006000000}">
      <text>
        <r>
          <rPr>
            <b/>
            <sz val="8"/>
            <color indexed="81"/>
            <rFont val="Tahoma"/>
            <family val="2"/>
          </rPr>
          <t>תא אוטומטי - לא למילוי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" authorId="1" shapeId="0" xr:uid="{00000000-0006-0000-0900-000007000000}">
      <text>
        <r>
          <rPr>
            <b/>
            <sz val="8"/>
            <color indexed="81"/>
            <rFont val="Tahoma"/>
            <family val="2"/>
          </rPr>
          <t xml:space="preserve">תא אוטומטי - לא למילוי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<sst xmlns="http://schemas.openxmlformats.org/spreadsheetml/2006/main" count="313" uniqueCount="183">
  <si>
    <t>סוג העבודה</t>
  </si>
  <si>
    <t>שם הקבלן</t>
  </si>
  <si>
    <t>סה"כ</t>
  </si>
  <si>
    <t>כמות</t>
  </si>
  <si>
    <t>קוד שכר</t>
  </si>
  <si>
    <t>תקציב חדש מבוקש ע"י החברה</t>
  </si>
  <si>
    <t>הפרש בין מבוקש למקורי</t>
  </si>
  <si>
    <t>הפרש בין תקציב מבוקש למקורי</t>
  </si>
  <si>
    <t>סה"כ לחודש מוגבל בתקרה</t>
  </si>
  <si>
    <t>#</t>
  </si>
  <si>
    <t>אחוז שימוש בציוד</t>
  </si>
  <si>
    <t>חומרים</t>
  </si>
  <si>
    <t>קבלני משנה ארץ</t>
  </si>
  <si>
    <t>קבלני משנה חו"ל</t>
  </si>
  <si>
    <t>ציוד</t>
  </si>
  <si>
    <t>שונות ופטנטים</t>
  </si>
  <si>
    <t>סעיף כח אדם</t>
  </si>
  <si>
    <t>תיק:</t>
  </si>
  <si>
    <t>חברת:</t>
  </si>
  <si>
    <t>סעיף שונות ופטנטים</t>
  </si>
  <si>
    <t>סעיף ציוד</t>
  </si>
  <si>
    <t>נימוקי בודק להמלצתו (הסבר מורחב יסופק בנספח ט')</t>
  </si>
  <si>
    <t>תאריך בקשת השינויים</t>
  </si>
  <si>
    <t>כח אדם (כולל תקורה)</t>
  </si>
  <si>
    <t>היקף שינוי מבוקש</t>
  </si>
  <si>
    <t>תקציב חדש מבוקש</t>
  </si>
  <si>
    <t>היקף שינוי מומלץ בודק</t>
  </si>
  <si>
    <t>תקציב חדש מומלץ בודק</t>
  </si>
  <si>
    <t>מס' תיק</t>
  </si>
  <si>
    <t xml:space="preserve">טבלה מרכזת לבקשת החברה ולהמלצות הבודק המקצועי </t>
  </si>
  <si>
    <t xml:space="preserve">תקציב מקורי שאושר </t>
  </si>
  <si>
    <t>למילוי החברה: יש למלא אך ורק פרטי שונות ופטנטים בגינם מבוקשים שינויים</t>
  </si>
  <si>
    <t>השינוי הנדרש בתקציב המקורי</t>
  </si>
  <si>
    <t>למילוי החברה: יש למלא אך ורק פרטי ציוד בגינם מבוקשים שינויים</t>
  </si>
  <si>
    <t>פריט/סוג ציוד</t>
  </si>
  <si>
    <t>מס' חודשי שימוש בציוד</t>
  </si>
  <si>
    <t>סעיף</t>
  </si>
  <si>
    <t>תיאור פטנט/שונות</t>
  </si>
  <si>
    <t xml:space="preserve">שם הקבלן </t>
  </si>
  <si>
    <t>למילוי החברה: יש למלא אך ורק קבלנים בארץ בגינם מבוקשים שינויים</t>
  </si>
  <si>
    <t>למילוי החברה: יש למלא אך ורק קבלנים בחו"ל בגינם מבוקשים שינויים</t>
  </si>
  <si>
    <t>למילוי החברה: יש למלא אך ורק חומרים בגינם מבוקשים שינויים</t>
  </si>
  <si>
    <t>תאור החומר או הסוג</t>
  </si>
  <si>
    <t>תקציב חדש מבוקש על ידי החברה לתקופה</t>
  </si>
  <si>
    <t>תיאור</t>
  </si>
  <si>
    <t>איש סגל אקדמי</t>
  </si>
  <si>
    <t>רצ"ב טבלה למילוי קודי שכר בגיליון כח אדם</t>
  </si>
  <si>
    <t>סעיף חומרים</t>
  </si>
  <si>
    <t>תקציב מקורי שאושר בגין פחת</t>
  </si>
  <si>
    <t>סה"כ:</t>
  </si>
  <si>
    <t>מחיר הציוד - עלות כוללת (לכל הכמות)</t>
  </si>
  <si>
    <t>האם מבוקשים שינויים בסעיף</t>
  </si>
  <si>
    <r>
      <t>תקציב מקורי שאושר ל</t>
    </r>
    <r>
      <rPr>
        <b/>
        <sz val="18"/>
        <rFont val="David"/>
        <family val="2"/>
        <charset val="177"/>
      </rPr>
      <t>כל</t>
    </r>
    <r>
      <rPr>
        <sz val="18"/>
        <rFont val="David"/>
        <family val="2"/>
        <charset val="177"/>
      </rPr>
      <t xml:space="preserve"> הסעיף</t>
    </r>
  </si>
  <si>
    <t>:תקורה</t>
  </si>
  <si>
    <t>סה"כ משכורת:</t>
  </si>
  <si>
    <t>הסכום:</t>
  </si>
  <si>
    <t>שם ומשפחה</t>
  </si>
  <si>
    <t>אחוז השינוי (מבוקש/ מקורי)</t>
  </si>
  <si>
    <t>אחוז השינוי (מומלץ/מקורי)</t>
  </si>
  <si>
    <t>אחוז השינוי (מבוקש/מקורי)</t>
  </si>
  <si>
    <t>שם החברה</t>
  </si>
  <si>
    <t>נושא התוכנית</t>
  </si>
  <si>
    <t>למילוי החברה: יש למלא אך ורק כ"א בגינו מבוקשים שינויים</t>
  </si>
  <si>
    <t>סעיף קבלני משנה בישראל</t>
  </si>
  <si>
    <t>סעיף קבלני משנה חוץ לארץ</t>
  </si>
  <si>
    <t>תאריך בדיקה</t>
  </si>
  <si>
    <t>שם הבודק המקצועי</t>
  </si>
  <si>
    <t>(טופס זה יוגש ביחד עם נספח ט' ובו הסברים לבקשה. תאים לבנים למילוי החברה, תאים צהובים למילוי הבודק)</t>
  </si>
  <si>
    <t>לשימוש פנימי - אישור הבדיקה ע"י בודק מקצועי:</t>
  </si>
  <si>
    <t xml:space="preserve">בקשה להעברות בין הסעיפים תהיה במסגרת התקציב המאושר, דהיינו, סה"כ התקציב המבוקש החדש לא יעלה על זה הישן </t>
  </si>
  <si>
    <t>בקשות להעברות בין סעיפים ניתן להגיש פעם  אחת במהלך תוכנית המו"פ, לא יאוחר משלושה חודשים לפני תום תקופת המו"פ המאושר. בקשות</t>
  </si>
  <si>
    <t>שתוגשנה לאחר מועד זה לא תטופלנה.</t>
  </si>
  <si>
    <t>מילוי עמודת "תקציב מקורי שאושר" תעשה לפי דף התקציב (שמצורף לכתב האישור). בעמודת התקציב החדש המבוקש יש למלא את הנתונים</t>
  </si>
  <si>
    <t>המעודכנים המבוקשים.</t>
  </si>
  <si>
    <t>תקציב מומלץ בודק</t>
  </si>
  <si>
    <t xml:space="preserve"> ובדפי הפירוט של הסעיפים יש למלא רק את הפריטים בגינם נידרש שינוי. </t>
  </si>
  <si>
    <t>שנות אדם בבקשה זו</t>
  </si>
  <si>
    <t>תואר ותפקיד במחקר</t>
  </si>
  <si>
    <t>חלקיות משרה</t>
  </si>
  <si>
    <t>אחוז תעסוקה במו"פ</t>
  </si>
  <si>
    <t>מספר חודשי עבודה מבוקשים</t>
  </si>
  <si>
    <r>
      <t xml:space="preserve">תקציב </t>
    </r>
    <r>
      <rPr>
        <b/>
        <sz val="11"/>
        <rFont val="David"/>
        <family val="2"/>
        <charset val="177"/>
      </rPr>
      <t xml:space="preserve">מקורי </t>
    </r>
    <r>
      <rPr>
        <sz val="11"/>
        <rFont val="David"/>
        <family val="2"/>
        <charset val="177"/>
      </rPr>
      <t>שאושר לעובד בתיק זה</t>
    </r>
  </si>
  <si>
    <t>תקרת שכר+סוציאליות (אין מיגבלה בהזנת הנתונים)</t>
  </si>
  <si>
    <t>תקרת אחוז התעסוקה במו"פ (ההזנה מוגבלת לתיקרות)</t>
  </si>
  <si>
    <t>איש סגל אקדמי בשבתון</t>
  </si>
  <si>
    <t>לאיש סגל אקדמי התקרה מושתתת על חלקיות המישרה ולא על אחוז התעסוקה במו"פ</t>
  </si>
  <si>
    <t>שונות</t>
  </si>
  <si>
    <t>תקורה</t>
  </si>
  <si>
    <t>מצטבר:</t>
  </si>
  <si>
    <r>
      <t>את טופס הבקשה לשינויים יש למלא ברמת פירוט של תתי סעיפים (</t>
    </r>
    <r>
      <rPr>
        <b/>
        <sz val="16"/>
        <rFont val="Arial"/>
        <family val="2"/>
      </rPr>
      <t>על החברה למלא רק תאים לבנים</t>
    </r>
    <r>
      <rPr>
        <sz val="16"/>
        <rFont val="Arial"/>
        <family val="2"/>
      </rPr>
      <t>) בדף הראשי יש למלא את התקציב הכולל</t>
    </r>
  </si>
  <si>
    <t>תקרת שכר+סוציאליות (אין מיגבלה בהזנת הנתונים - הנוסחאות בגליון יגבילו עפ"י הנהלים)</t>
  </si>
  <si>
    <t>תאריך תחילת המו"פ</t>
  </si>
  <si>
    <t>תאריך סיום המו"פ</t>
  </si>
  <si>
    <t>שכר+סוציאליות בממוצע לחודש (עלות כוללת למעביד)</t>
  </si>
  <si>
    <t>תושב חוזר</t>
  </si>
  <si>
    <t>לא</t>
  </si>
  <si>
    <t>כן</t>
  </si>
  <si>
    <t>סעיף שיווק</t>
  </si>
  <si>
    <t xml:space="preserve">תאור </t>
  </si>
  <si>
    <t>למילוי החברה: יש למלא אך ורק סעיפי שיווק בגינם מבוקשים שינויים</t>
  </si>
  <si>
    <t>בקשות לשינויים יש לשלוח באזור האישי באתר רשות החדשנות</t>
  </si>
  <si>
    <t>https://my.innovationisrael.org.il</t>
  </si>
  <si>
    <t>מנכ"ל תאגיד הזנק</t>
  </si>
  <si>
    <t>סטודנט מלגאי</t>
  </si>
  <si>
    <t>בטופס בקשה לשינויים המקוון, צריך להינתן גם הסבר טכנולוגי המצדיק בבהירות את הסיבות לשינויים התקציביים לעומת התקציב המקורי, כולל</t>
  </si>
  <si>
    <t xml:space="preserve">שינויים בתוכנית העבודה ובלוחות הזמנים. ההסברים יבחנו ע"י הבודק המקצועי </t>
  </si>
  <si>
    <t>הנחיות למילוי טופס בקשה לשינויים תקציביים :</t>
  </si>
  <si>
    <t>נספחים נוספים לבקשה ישלחו ביחד עם טופס האקסל דרך אתר החברות של הרשות ← בלשונית בקשה לשינויים בתיק</t>
  </si>
  <si>
    <t>(במידה ויש תת ניצול - נא לציין בתיאור הבקשה - את היקף התקציב הנדרש עד לסוף התקופה המאושרת)</t>
  </si>
  <si>
    <r>
      <t xml:space="preserve">מדריך להגשת בקשה לשינויים: </t>
    </r>
    <r>
      <rPr>
        <sz val="16"/>
        <color rgb="FF0070C0"/>
        <rFont val="Arial"/>
        <family val="2"/>
      </rPr>
      <t>https://innovationisrael.org.il/magazine/6615</t>
    </r>
  </si>
  <si>
    <t>תחליפי כוח אדם שעיקר עבודתם לא מתבצעת פיזית בחברה עצמה ,ידווחו בסעיף קבלני משנה</t>
  </si>
  <si>
    <t xml:space="preserve">טופס בקשה להעברות בין סעיפי התקציב </t>
  </si>
  <si>
    <t>שם מנהל הכספים</t>
  </si>
  <si>
    <t>שם מנהל המחקר</t>
  </si>
  <si>
    <t>שם המנכ"ל</t>
  </si>
  <si>
    <t>כא</t>
  </si>
  <si>
    <t>קמ</t>
  </si>
  <si>
    <t>שיווק</t>
  </si>
  <si>
    <t>ציוד ייעודי</t>
  </si>
  <si>
    <t>אחוז תקורה כא</t>
  </si>
  <si>
    <t>פחת ציוד</t>
  </si>
  <si>
    <t>אחוז תקורה חומרים</t>
  </si>
  <si>
    <t>הכרה מלאה בהוצאות כ"א</t>
  </si>
  <si>
    <t>התאמת מוצר ותיקוף שוק</t>
  </si>
  <si>
    <t>לחץ כאן בכדי לבחור מסלול מהרשימה</t>
  </si>
  <si>
    <t>קרן המו"פ- מסלול מס' 1</t>
  </si>
  <si>
    <t>שת"פ בינלאומי (מו"פ)- מסלול מס'1</t>
  </si>
  <si>
    <t>שת"פ בינלאומי (פיילוטים)- מסלול מס' 1</t>
  </si>
  <si>
    <t>מתקני הרצה (פיילוטים) - מסלול מס' 2</t>
  </si>
  <si>
    <t xml:space="preserve">מימד תעשייה (משרד הביטחון) - מסלול מס' 2 </t>
  </si>
  <si>
    <t xml:space="preserve">מימד אקדמיה (משרד הביטחון) - מסלול מס' 2 </t>
  </si>
  <si>
    <t>מו"פ בתחום החלל מסלול מס' 2 יח'</t>
  </si>
  <si>
    <t>תמיכה משותפת עם הקרן למו"פ חקלאי של ארה"ב (אקדמיה)- מסלול מס' 2כ'</t>
  </si>
  <si>
    <t>תמיכה משותפת עם הקרן למו"פ חקלאי של ארה"ב (תעשייה)- מסלול מס' 2כ'</t>
  </si>
  <si>
    <t>תמיכה משותפת עם משרד הכלכלה - מסלול מס' 2כא'</t>
  </si>
  <si>
    <t>הפעלת חממה - מסלול מס' 3</t>
  </si>
  <si>
    <t>פרוייקט חממה טכנולוגית – מסלולי מס' 3/4</t>
  </si>
  <si>
    <t>מגנ"ט מאגד תעשיה - מסלול מס' 5א'</t>
  </si>
  <si>
    <t>מגנ"ט מאגד אקדמיה - מסלול מס' 5א'</t>
  </si>
  <si>
    <t>תשתיות מו"פ לתעשייה - תאגיד תעשייתי - מסלול מס' 5ב' </t>
  </si>
  <si>
    <t>מחקר יישומי באקדמיה מסלול משנה 5ג'</t>
  </si>
  <si>
    <t>מסחור ידע (תעשיה)  - מסלול מס' 5ד'</t>
  </si>
  <si>
    <t>מסחור ידע (אקדמיה)  - מסלול מס' 5ד'</t>
  </si>
  <si>
    <t>מחקר טרום מוצרי ליצירת ידע בטכנולוגיה חדשה - מסלול מס' 5ה'</t>
  </si>
  <si>
    <t>קרן ההזנק - מסלול מס' 7</t>
  </si>
  <si>
    <t>תנופה - מסלול מס' 9</t>
  </si>
  <si>
    <t>הקמת והנגשת מעבדות מו"פ ומאגרי מידע לתעשייה - מסלול מס' 10</t>
  </si>
  <si>
    <t>פרוייקט חממה ביוטכנולוגית - מסלול מס' 22</t>
  </si>
  <si>
    <t>מעבדה לחדשנות- חברת מעבדה - מסלול מס' 29</t>
  </si>
  <si>
    <t>תשתית טכנולוגית של מעבדה לחדשנות - מסלול מס' 29</t>
  </si>
  <si>
    <t>תפעול שוטף של מעבדה לחדשנות -  מסלול מס' 29</t>
  </si>
  <si>
    <t xml:space="preserve">מופ"ת - מסלול מס' 36 א' </t>
  </si>
  <si>
    <t>מכינת מו"פ - מסלול מס' 36 ב'</t>
  </si>
  <si>
    <t>מעבר מפיתוח לייצור - מסלול מס' 36ג'</t>
  </si>
  <si>
    <t>הגברת השתתפות בהורייזן- מסלול מס' 37</t>
  </si>
  <si>
    <t>קידום יזמות טכנולוגית בעיר חיפה - מסלול מס' 38</t>
  </si>
  <si>
    <t>פרוייקט חממה יזמות בפריפריה - מסלול מס' 39</t>
  </si>
  <si>
    <t>הפעלת חממה יזמות בפריפריה - מסלול מס' 39</t>
  </si>
  <si>
    <t>קרן הון אנושי - מסלול מס' 44</t>
  </si>
  <si>
    <t xml:space="preserve">תוכניות לעידוד הנבטה ויזמות - מסלול מס' 49 </t>
  </si>
  <si>
    <t>המסלול שנבחר</t>
  </si>
  <si>
    <t>סעיף התאמת מוצר</t>
  </si>
  <si>
    <t>עובד רגיל (עובד חברה, עובד כח אדם/חליף כח אדם, איש סגל אקדמי בשבתון)</t>
  </si>
  <si>
    <t>עובד חברת כ"א/חליף כ"א - ללא תקורה</t>
  </si>
  <si>
    <t>מנכ"ל</t>
  </si>
  <si>
    <t>מנכ"ל או מנהל מו"פ בחברת חממה/ מנכ"ל חברת מעבדה/ מנהל המעבדה לחדשנות/ מנכ"ל מרכז חדשנות</t>
  </si>
  <si>
    <t>עובד רגיל קרן הון אנושי (עובד חברה, עובד כח אדם/חליף כח אדם)</t>
  </si>
  <si>
    <t>עובד במסלולים 7/8 (כל סוגי העובדים לרבות מנכ"ל)</t>
  </si>
  <si>
    <t>ללא תקרת שכר</t>
  </si>
  <si>
    <t>הנוסחה לחישוב "סה"כ שכר מבוקש בהתאם לתקרות" תגביל את השכר המבוקש בהתאם לתקרות לעיל</t>
  </si>
  <si>
    <t>מס' חברה ברשות החדשנות</t>
  </si>
  <si>
    <t>ציוד יעודי</t>
  </si>
  <si>
    <t>לשימוש פנימי - מילוי בודק מקצועי רשות החדשנות</t>
  </si>
  <si>
    <t>מסלול (לשינוי הקש על התא)</t>
  </si>
  <si>
    <t>נוהל מס':</t>
  </si>
  <si>
    <t>200-02</t>
  </si>
  <si>
    <t>תקף מתאריך:</t>
  </si>
  <si>
    <t>גרסה:</t>
  </si>
  <si>
    <t>התאמת מוצר</t>
  </si>
  <si>
    <t>1-1/2025oa</t>
  </si>
  <si>
    <t>תאור</t>
  </si>
  <si>
    <t>למילוי החברה: יש למלא אך ורק סעיפי התאמת מוצר בגינם מבוקשים שינויים</t>
  </si>
  <si>
    <t>למילוי החברה: יש למלא אך ורק פריטי ציוד יעודי בגינם מבוקשים שינויים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</si>
</sst>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#,##0.00_ ;[Red]\-#,##0.00\ "/>
    <numFmt numFmtId="166" formatCode="mm/yy"/>
    <numFmt numFmtId="167" formatCode="_ * #,##0_ ;_ * \-#,##0_ ;_ * &quot;-&quot;??_ ;_ @_ "/>
  </numFmts>
  <fonts count="56" x14ac:knownFonts="1">
    <font>
      <sz val="10"/>
      <name val="MS Sans Serif"/>
      <charset val="177"/>
    </font>
    <font>
      <sz val="10"/>
      <name val="MS Sans Serif"/>
      <family val="2"/>
      <charset val="177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8"/>
      <name val="MS Sans Serif"/>
      <family val="2"/>
      <charset val="177"/>
    </font>
    <font>
      <b/>
      <sz val="18"/>
      <color indexed="8"/>
      <name val="David"/>
      <family val="2"/>
      <charset val="177"/>
    </font>
    <font>
      <b/>
      <sz val="18"/>
      <name val="David"/>
      <family val="2"/>
      <charset val="177"/>
    </font>
    <font>
      <sz val="14"/>
      <name val="David"/>
      <family val="2"/>
      <charset val="177"/>
    </font>
    <font>
      <u/>
      <sz val="10"/>
      <color indexed="12"/>
      <name val="Arial"/>
      <family val="2"/>
    </font>
    <font>
      <sz val="11"/>
      <name val="David"/>
      <family val="2"/>
      <charset val="177"/>
    </font>
    <font>
      <b/>
      <u/>
      <sz val="18"/>
      <name val="David"/>
      <family val="2"/>
      <charset val="177"/>
    </font>
    <font>
      <sz val="16"/>
      <name val="David"/>
      <family val="2"/>
      <charset val="177"/>
    </font>
    <font>
      <b/>
      <sz val="16"/>
      <name val="David"/>
      <family val="2"/>
      <charset val="177"/>
    </font>
    <font>
      <b/>
      <u/>
      <sz val="20"/>
      <name val="David"/>
      <family val="2"/>
      <charset val="177"/>
    </font>
    <font>
      <b/>
      <u/>
      <sz val="16"/>
      <name val="David"/>
      <family val="2"/>
      <charset val="177"/>
    </font>
    <font>
      <sz val="18"/>
      <name val="David"/>
      <family val="2"/>
      <charset val="177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sz val="11"/>
      <name val="David"/>
      <family val="2"/>
      <charset val="177"/>
    </font>
    <font>
      <b/>
      <sz val="12"/>
      <name val="David"/>
      <family val="2"/>
      <charset val="177"/>
    </font>
    <font>
      <sz val="12"/>
      <color indexed="81"/>
      <name val="Tahoma"/>
      <family val="2"/>
    </font>
    <font>
      <sz val="20"/>
      <name val="David"/>
      <family val="2"/>
      <charset val="177"/>
    </font>
    <font>
      <sz val="20"/>
      <name val="Aharoni"/>
    </font>
    <font>
      <b/>
      <sz val="24"/>
      <name val="Aharoni"/>
    </font>
    <font>
      <b/>
      <sz val="26"/>
      <name val="Aharoni"/>
    </font>
    <font>
      <sz val="24"/>
      <name val="David"/>
      <family val="2"/>
      <charset val="177"/>
    </font>
    <font>
      <b/>
      <u/>
      <sz val="18"/>
      <color indexed="8"/>
      <name val="David"/>
      <family val="2"/>
      <charset val="177"/>
    </font>
    <font>
      <b/>
      <sz val="14"/>
      <color indexed="10"/>
      <name val="David"/>
      <family val="2"/>
      <charset val="177"/>
    </font>
    <font>
      <sz val="12"/>
      <name val="MS Sans Serif"/>
      <family val="2"/>
      <charset val="177"/>
    </font>
    <font>
      <b/>
      <sz val="18"/>
      <name val="Arial"/>
      <family val="2"/>
    </font>
    <font>
      <sz val="12"/>
      <color indexed="47"/>
      <name val="David"/>
      <family val="2"/>
      <charset val="177"/>
    </font>
    <font>
      <b/>
      <u/>
      <sz val="1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name val="David"/>
      <family val="2"/>
      <charset val="177"/>
    </font>
    <font>
      <sz val="9"/>
      <name val="David"/>
      <family val="2"/>
      <charset val="177"/>
    </font>
    <font>
      <b/>
      <sz val="10"/>
      <name val="David"/>
      <family val="2"/>
      <charset val="177"/>
    </font>
    <font>
      <sz val="16"/>
      <color theme="0" tint="-4.9989318521683403E-2"/>
      <name val="David"/>
      <family val="2"/>
      <charset val="177"/>
    </font>
    <font>
      <sz val="12"/>
      <color theme="0" tint="-4.9989318521683403E-2"/>
      <name val="David"/>
      <family val="2"/>
      <charset val="177"/>
    </font>
    <font>
      <u/>
      <sz val="12"/>
      <color indexed="12"/>
      <name val="Arial"/>
      <family val="2"/>
    </font>
    <font>
      <sz val="16"/>
      <color rgb="FF0070C0"/>
      <name val="Arial"/>
      <family val="2"/>
    </font>
    <font>
      <sz val="11"/>
      <color theme="1"/>
      <name val="Arial"/>
      <family val="2"/>
      <scheme val="minor"/>
    </font>
    <font>
      <sz val="10"/>
      <name val="Arial"/>
      <family val="2"/>
      <charset val="177"/>
    </font>
    <font>
      <sz val="10"/>
      <color theme="1"/>
      <name val="David"/>
      <family val="2"/>
      <charset val="177"/>
    </font>
    <font>
      <b/>
      <sz val="20"/>
      <name val="David"/>
      <family val="2"/>
    </font>
    <font>
      <b/>
      <sz val="12"/>
      <name val="David"/>
      <family val="2"/>
    </font>
    <font>
      <b/>
      <sz val="8"/>
      <name val="Tahoma"/>
      <family val="2"/>
    </font>
    <font>
      <sz val="14"/>
      <color theme="0"/>
      <name val="Arial"/>
      <family val="2"/>
    </font>
    <font>
      <sz val="15"/>
      <name val="David"/>
      <family val="2"/>
      <charset val="177"/>
    </font>
    <font>
      <b/>
      <sz val="26"/>
      <name val="David"/>
      <family val="2"/>
      <charset val="177"/>
    </font>
    <font>
      <sz val="10"/>
      <color theme="1"/>
      <name val="Tahoma"/>
      <family val="2"/>
    </font>
    <font>
      <b/>
      <sz val="14"/>
      <color theme="0"/>
      <name val="David"/>
      <family val="2"/>
      <charset val="177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45" fillId="0" borderId="0"/>
    <xf numFmtId="0" fontId="46" fillId="0" borderId="0"/>
    <xf numFmtId="0" fontId="46" fillId="0" borderId="0"/>
    <xf numFmtId="0" fontId="54" fillId="0" borderId="0"/>
  </cellStyleXfs>
  <cellXfs count="345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7" fillId="2" borderId="1" xfId="0" applyFont="1" applyFill="1" applyBorder="1" applyAlignment="1">
      <alignment horizontal="center" vertical="top" wrapText="1" readingOrder="2"/>
    </xf>
    <xf numFmtId="0" fontId="7" fillId="2" borderId="2" xfId="0" applyFont="1" applyFill="1" applyBorder="1" applyAlignment="1">
      <alignment horizontal="center" vertical="top" wrapText="1" readingOrder="2"/>
    </xf>
    <xf numFmtId="0" fontId="7" fillId="2" borderId="3" xfId="0" applyFont="1" applyFill="1" applyBorder="1" applyAlignment="1">
      <alignment wrapText="1" readingOrder="2"/>
    </xf>
    <xf numFmtId="0" fontId="7" fillId="2" borderId="3" xfId="0" applyFont="1" applyFill="1" applyBorder="1" applyAlignment="1">
      <alignment vertical="top" wrapText="1" readingOrder="2"/>
    </xf>
    <xf numFmtId="0" fontId="7" fillId="2" borderId="4" xfId="0" applyFont="1" applyFill="1" applyBorder="1" applyAlignment="1">
      <alignment vertical="top" wrapText="1" readingOrder="2"/>
    </xf>
    <xf numFmtId="0" fontId="13" fillId="2" borderId="0" xfId="0" applyFont="1" applyFill="1"/>
    <xf numFmtId="0" fontId="13" fillId="2" borderId="6" xfId="0" applyFont="1" applyFill="1" applyBorder="1"/>
    <xf numFmtId="0" fontId="13" fillId="2" borderId="7" xfId="0" applyFont="1" applyFill="1" applyBorder="1"/>
    <xf numFmtId="0" fontId="13" fillId="2" borderId="0" xfId="0" applyFont="1" applyFill="1" applyAlignment="1">
      <alignment horizontal="center"/>
    </xf>
    <xf numFmtId="0" fontId="13" fillId="2" borderId="6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7" xfId="0" applyFont="1" applyFill="1" applyBorder="1" applyAlignment="1">
      <alignment vertical="center"/>
    </xf>
    <xf numFmtId="0" fontId="17" fillId="3" borderId="8" xfId="0" applyFont="1" applyFill="1" applyBorder="1" applyAlignment="1">
      <alignment horizontal="center" wrapText="1"/>
    </xf>
    <xf numFmtId="0" fontId="17" fillId="2" borderId="6" xfId="0" applyFont="1" applyFill="1" applyBorder="1"/>
    <xf numFmtId="0" fontId="17" fillId="3" borderId="8" xfId="0" applyFont="1" applyFill="1" applyBorder="1"/>
    <xf numFmtId="38" fontId="17" fillId="0" borderId="8" xfId="1" applyNumberFormat="1" applyFont="1" applyFill="1" applyBorder="1" applyAlignment="1" applyProtection="1">
      <alignment horizontal="center"/>
      <protection locked="0"/>
    </xf>
    <xf numFmtId="38" fontId="8" fillId="2" borderId="8" xfId="1" applyNumberFormat="1" applyFont="1" applyFill="1" applyBorder="1" applyAlignment="1" applyProtection="1">
      <alignment horizontal="center"/>
    </xf>
    <xf numFmtId="38" fontId="17" fillId="2" borderId="8" xfId="1" applyNumberFormat="1" applyFont="1" applyFill="1" applyBorder="1" applyAlignment="1" applyProtection="1">
      <alignment horizontal="center"/>
    </xf>
    <xf numFmtId="0" fontId="17" fillId="2" borderId="7" xfId="0" applyFont="1" applyFill="1" applyBorder="1"/>
    <xf numFmtId="0" fontId="17" fillId="2" borderId="0" xfId="0" applyFont="1" applyFill="1"/>
    <xf numFmtId="0" fontId="8" fillId="3" borderId="8" xfId="0" applyFont="1" applyFill="1" applyBorder="1"/>
    <xf numFmtId="0" fontId="18" fillId="2" borderId="3" xfId="0" applyFont="1" applyFill="1" applyBorder="1"/>
    <xf numFmtId="0" fontId="17" fillId="2" borderId="3" xfId="0" applyFont="1" applyFill="1" applyBorder="1"/>
    <xf numFmtId="0" fontId="13" fillId="2" borderId="9" xfId="0" applyFont="1" applyFill="1" applyBorder="1"/>
    <xf numFmtId="0" fontId="13" fillId="2" borderId="10" xfId="0" applyFont="1" applyFill="1" applyBorder="1"/>
    <xf numFmtId="0" fontId="13" fillId="2" borderId="11" xfId="0" applyFont="1" applyFill="1" applyBorder="1"/>
    <xf numFmtId="0" fontId="19" fillId="2" borderId="0" xfId="0" applyFont="1" applyFill="1"/>
    <xf numFmtId="0" fontId="11" fillId="2" borderId="0" xfId="0" applyFont="1" applyFill="1"/>
    <xf numFmtId="0" fontId="19" fillId="2" borderId="8" xfId="0" applyFont="1" applyFill="1" applyBorder="1" applyAlignment="1">
      <alignment horizontal="center"/>
    </xf>
    <xf numFmtId="3" fontId="19" fillId="0" borderId="8" xfId="4" applyNumberFormat="1" applyFont="1" applyFill="1" applyBorder="1" applyAlignment="1" applyProtection="1">
      <alignment horizontal="center"/>
      <protection locked="0"/>
    </xf>
    <xf numFmtId="9" fontId="19" fillId="0" borderId="8" xfId="2" applyFont="1" applyFill="1" applyBorder="1" applyAlignment="1" applyProtection="1">
      <alignment horizontal="center"/>
      <protection locked="0"/>
    </xf>
    <xf numFmtId="3" fontId="19" fillId="2" borderId="8" xfId="0" applyNumberFormat="1" applyFont="1" applyFill="1" applyBorder="1" applyAlignment="1">
      <alignment horizontal="center" wrapText="1"/>
    </xf>
    <xf numFmtId="9" fontId="19" fillId="2" borderId="12" xfId="0" applyNumberFormat="1" applyFont="1" applyFill="1" applyBorder="1" applyAlignment="1">
      <alignment horizontal="center"/>
    </xf>
    <xf numFmtId="0" fontId="19" fillId="2" borderId="0" xfId="0" applyFont="1" applyFill="1" applyAlignment="1">
      <alignment horizontal="right"/>
    </xf>
    <xf numFmtId="0" fontId="19" fillId="2" borderId="13" xfId="0" applyFont="1" applyFill="1" applyBorder="1"/>
    <xf numFmtId="0" fontId="19" fillId="2" borderId="0" xfId="0" applyFont="1" applyFill="1" applyAlignment="1">
      <alignment horizontal="center"/>
    </xf>
    <xf numFmtId="0" fontId="13" fillId="2" borderId="6" xfId="0" applyFont="1" applyFill="1" applyBorder="1" applyAlignment="1">
      <alignment horizontal="right"/>
    </xf>
    <xf numFmtId="0" fontId="13" fillId="2" borderId="7" xfId="0" applyFont="1" applyFill="1" applyBorder="1" applyAlignment="1">
      <alignment horizontal="right"/>
    </xf>
    <xf numFmtId="0" fontId="13" fillId="2" borderId="0" xfId="0" applyFont="1" applyFill="1" applyAlignment="1">
      <alignment horizontal="right"/>
    </xf>
    <xf numFmtId="0" fontId="17" fillId="3" borderId="8" xfId="0" applyFont="1" applyFill="1" applyBorder="1" applyAlignment="1">
      <alignment horizontal="center"/>
    </xf>
    <xf numFmtId="0" fontId="19" fillId="2" borderId="8" xfId="0" applyFont="1" applyFill="1" applyBorder="1" applyAlignment="1">
      <alignment readingOrder="2"/>
    </xf>
    <xf numFmtId="0" fontId="19" fillId="0" borderId="8" xfId="0" applyFont="1" applyBorder="1" applyAlignment="1" applyProtection="1">
      <alignment readingOrder="2"/>
      <protection locked="0"/>
    </xf>
    <xf numFmtId="3" fontId="19" fillId="0" borderId="8" xfId="4" applyNumberFormat="1" applyFont="1" applyFill="1" applyBorder="1" applyAlignment="1" applyProtection="1">
      <alignment horizontal="center" readingOrder="2"/>
      <protection locked="0"/>
    </xf>
    <xf numFmtId="3" fontId="19" fillId="0" borderId="8" xfId="0" applyNumberFormat="1" applyFont="1" applyBorder="1" applyAlignment="1" applyProtection="1">
      <alignment horizontal="center" readingOrder="2"/>
      <protection locked="0"/>
    </xf>
    <xf numFmtId="0" fontId="19" fillId="2" borderId="0" xfId="0" applyFont="1" applyFill="1" applyAlignment="1">
      <alignment readingOrder="2"/>
    </xf>
    <xf numFmtId="0" fontId="19" fillId="2" borderId="0" xfId="0" applyFont="1" applyFill="1" applyAlignment="1">
      <alignment horizontal="center" readingOrder="2"/>
    </xf>
    <xf numFmtId="3" fontId="19" fillId="3" borderId="8" xfId="4" applyNumberFormat="1" applyFont="1" applyFill="1" applyBorder="1" applyAlignment="1" applyProtection="1">
      <alignment horizontal="center" readingOrder="2"/>
    </xf>
    <xf numFmtId="3" fontId="19" fillId="3" borderId="8" xfId="0" applyNumberFormat="1" applyFont="1" applyFill="1" applyBorder="1" applyAlignment="1">
      <alignment horizontal="center" readingOrder="2"/>
    </xf>
    <xf numFmtId="0" fontId="21" fillId="2" borderId="0" xfId="0" applyFont="1" applyFill="1"/>
    <xf numFmtId="3" fontId="21" fillId="3" borderId="8" xfId="4" applyNumberFormat="1" applyFont="1" applyFill="1" applyBorder="1" applyAlignment="1" applyProtection="1">
      <alignment horizontal="center" readingOrder="2"/>
    </xf>
    <xf numFmtId="3" fontId="21" fillId="3" borderId="8" xfId="0" applyNumberFormat="1" applyFont="1" applyFill="1" applyBorder="1" applyAlignment="1">
      <alignment horizontal="center" readingOrder="2"/>
    </xf>
    <xf numFmtId="3" fontId="21" fillId="3" borderId="14" xfId="0" applyNumberFormat="1" applyFon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3" fontId="21" fillId="3" borderId="15" xfId="0" applyNumberFormat="1" applyFont="1" applyFill="1" applyBorder="1" applyAlignment="1">
      <alignment horizontal="center"/>
    </xf>
    <xf numFmtId="3" fontId="21" fillId="3" borderId="2" xfId="0" applyNumberFormat="1" applyFont="1" applyFill="1" applyBorder="1" applyAlignment="1">
      <alignment horizontal="center"/>
    </xf>
    <xf numFmtId="3" fontId="21" fillId="3" borderId="15" xfId="4" applyNumberFormat="1" applyFont="1" applyFill="1" applyBorder="1" applyAlignment="1" applyProtection="1">
      <alignment horizontal="center"/>
    </xf>
    <xf numFmtId="3" fontId="21" fillId="3" borderId="2" xfId="4" applyNumberFormat="1" applyFont="1" applyFill="1" applyBorder="1" applyAlignment="1" applyProtection="1">
      <alignment horizontal="center"/>
    </xf>
    <xf numFmtId="3" fontId="21" fillId="3" borderId="8" xfId="0" applyNumberFormat="1" applyFont="1" applyFill="1" applyBorder="1" applyAlignment="1">
      <alignment horizontal="center"/>
    </xf>
    <xf numFmtId="3" fontId="21" fillId="3" borderId="16" xfId="0" applyNumberFormat="1" applyFont="1" applyFill="1" applyBorder="1" applyAlignment="1">
      <alignment horizontal="center"/>
    </xf>
    <xf numFmtId="3" fontId="21" fillId="3" borderId="17" xfId="0" applyNumberFormat="1" applyFont="1" applyFill="1" applyBorder="1" applyAlignment="1">
      <alignment horizontal="center"/>
    </xf>
    <xf numFmtId="0" fontId="21" fillId="3" borderId="12" xfId="0" applyFont="1" applyFill="1" applyBorder="1" applyAlignment="1">
      <alignment horizontal="right"/>
    </xf>
    <xf numFmtId="9" fontId="21" fillId="3" borderId="18" xfId="0" applyNumberFormat="1" applyFont="1" applyFill="1" applyBorder="1" applyAlignment="1">
      <alignment horizontal="right"/>
    </xf>
    <xf numFmtId="0" fontId="21" fillId="2" borderId="19" xfId="0" applyFont="1" applyFill="1" applyBorder="1"/>
    <xf numFmtId="0" fontId="21" fillId="2" borderId="13" xfId="0" applyFont="1" applyFill="1" applyBorder="1"/>
    <xf numFmtId="0" fontId="21" fillId="2" borderId="20" xfId="0" applyFont="1" applyFill="1" applyBorder="1"/>
    <xf numFmtId="0" fontId="21" fillId="2" borderId="21" xfId="0" applyFont="1" applyFill="1" applyBorder="1"/>
    <xf numFmtId="0" fontId="21" fillId="2" borderId="1" xfId="0" applyFont="1" applyFill="1" applyBorder="1"/>
    <xf numFmtId="0" fontId="21" fillId="2" borderId="2" xfId="0" applyFont="1" applyFill="1" applyBorder="1"/>
    <xf numFmtId="0" fontId="21" fillId="2" borderId="3" xfId="0" applyFont="1" applyFill="1" applyBorder="1"/>
    <xf numFmtId="0" fontId="21" fillId="2" borderId="4" xfId="0" applyFont="1" applyFill="1" applyBorder="1"/>
    <xf numFmtId="0" fontId="23" fillId="2" borderId="0" xfId="0" applyFont="1" applyFill="1"/>
    <xf numFmtId="0" fontId="24" fillId="3" borderId="22" xfId="0" applyFont="1" applyFill="1" applyBorder="1"/>
    <xf numFmtId="0" fontId="26" fillId="3" borderId="23" xfId="0" applyFont="1" applyFill="1" applyBorder="1"/>
    <xf numFmtId="0" fontId="24" fillId="3" borderId="23" xfId="0" applyFont="1" applyFill="1" applyBorder="1" applyAlignment="1">
      <alignment horizontal="left"/>
    </xf>
    <xf numFmtId="0" fontId="24" fillId="3" borderId="23" xfId="0" applyFont="1" applyFill="1" applyBorder="1"/>
    <xf numFmtId="0" fontId="24" fillId="3" borderId="24" xfId="0" applyFont="1" applyFill="1" applyBorder="1"/>
    <xf numFmtId="49" fontId="25" fillId="3" borderId="23" xfId="0" applyNumberFormat="1" applyFont="1" applyFill="1" applyBorder="1" applyAlignment="1">
      <alignment horizontal="right"/>
    </xf>
    <xf numFmtId="0" fontId="23" fillId="2" borderId="6" xfId="0" applyFont="1" applyFill="1" applyBorder="1"/>
    <xf numFmtId="0" fontId="23" fillId="2" borderId="7" xfId="0" applyFont="1" applyFill="1" applyBorder="1"/>
    <xf numFmtId="0" fontId="26" fillId="3" borderId="23" xfId="0" applyFont="1" applyFill="1" applyBorder="1" applyAlignment="1">
      <alignment horizontal="right"/>
    </xf>
    <xf numFmtId="9" fontId="19" fillId="2" borderId="16" xfId="0" applyNumberFormat="1" applyFont="1" applyFill="1" applyBorder="1" applyAlignment="1">
      <alignment horizontal="center"/>
    </xf>
    <xf numFmtId="3" fontId="19" fillId="3" borderId="17" xfId="0" applyNumberFormat="1" applyFont="1" applyFill="1" applyBorder="1" applyAlignment="1">
      <alignment horizontal="center"/>
    </xf>
    <xf numFmtId="3" fontId="19" fillId="3" borderId="14" xfId="0" applyNumberFormat="1" applyFont="1" applyFill="1" applyBorder="1" applyAlignment="1">
      <alignment horizontal="center" readingOrder="1"/>
    </xf>
    <xf numFmtId="0" fontId="24" fillId="3" borderId="5" xfId="0" applyFont="1" applyFill="1" applyBorder="1" applyAlignment="1">
      <alignment horizontal="left"/>
    </xf>
    <xf numFmtId="3" fontId="21" fillId="3" borderId="14" xfId="0" applyNumberFormat="1" applyFont="1" applyFill="1" applyBorder="1" applyAlignment="1">
      <alignment horizontal="center" readingOrder="1"/>
    </xf>
    <xf numFmtId="0" fontId="18" fillId="2" borderId="0" xfId="0" applyFont="1" applyFill="1"/>
    <xf numFmtId="0" fontId="17" fillId="2" borderId="13" xfId="0" applyFont="1" applyFill="1" applyBorder="1"/>
    <xf numFmtId="0" fontId="7" fillId="2" borderId="13" xfId="0" applyFont="1" applyFill="1" applyBorder="1" applyAlignment="1">
      <alignment wrapText="1" readingOrder="2"/>
    </xf>
    <xf numFmtId="0" fontId="7" fillId="2" borderId="13" xfId="0" applyFont="1" applyFill="1" applyBorder="1" applyAlignment="1">
      <alignment vertical="top" wrapText="1" readingOrder="2"/>
    </xf>
    <xf numFmtId="0" fontId="7" fillId="2" borderId="20" xfId="0" applyFont="1" applyFill="1" applyBorder="1" applyAlignment="1">
      <alignment vertical="top" wrapText="1" readingOrder="2"/>
    </xf>
    <xf numFmtId="0" fontId="7" fillId="2" borderId="3" xfId="0" applyFont="1" applyFill="1" applyBorder="1" applyAlignment="1">
      <alignment horizontal="center" wrapText="1" readingOrder="2"/>
    </xf>
    <xf numFmtId="0" fontId="7" fillId="2" borderId="3" xfId="0" applyFont="1" applyFill="1" applyBorder="1" applyAlignment="1">
      <alignment horizontal="center" vertical="top" wrapText="1" readingOrder="2"/>
    </xf>
    <xf numFmtId="0" fontId="8" fillId="2" borderId="1" xfId="0" applyFont="1" applyFill="1" applyBorder="1" applyAlignment="1">
      <alignment horizontal="center" vertical="top" wrapText="1" readingOrder="2"/>
    </xf>
    <xf numFmtId="0" fontId="7" fillId="2" borderId="1" xfId="0" applyFont="1" applyFill="1" applyBorder="1" applyAlignment="1">
      <alignment horizontal="center" wrapText="1" readingOrder="2"/>
    </xf>
    <xf numFmtId="0" fontId="7" fillId="2" borderId="4" xfId="0" applyFont="1" applyFill="1" applyBorder="1" applyAlignment="1">
      <alignment horizontal="center" vertical="top" wrapText="1" readingOrder="2"/>
    </xf>
    <xf numFmtId="0" fontId="9" fillId="2" borderId="0" xfId="0" applyFont="1" applyFill="1"/>
    <xf numFmtId="0" fontId="19" fillId="4" borderId="8" xfId="0" applyFont="1" applyFill="1" applyBorder="1" applyAlignment="1" applyProtection="1">
      <alignment wrapText="1"/>
      <protection locked="0"/>
    </xf>
    <xf numFmtId="0" fontId="21" fillId="2" borderId="8" xfId="0" applyFont="1" applyFill="1" applyBorder="1" applyAlignment="1">
      <alignment readingOrder="2"/>
    </xf>
    <xf numFmtId="3" fontId="21" fillId="3" borderId="16" xfId="0" applyNumberFormat="1" applyFont="1" applyFill="1" applyBorder="1" applyAlignment="1">
      <alignment horizontal="center" readingOrder="1"/>
    </xf>
    <xf numFmtId="3" fontId="19" fillId="3" borderId="16" xfId="0" applyNumberFormat="1" applyFont="1" applyFill="1" applyBorder="1" applyAlignment="1">
      <alignment horizontal="center" readingOrder="1"/>
    </xf>
    <xf numFmtId="38" fontId="8" fillId="3" borderId="8" xfId="1" applyNumberFormat="1" applyFont="1" applyFill="1" applyBorder="1" applyAlignment="1" applyProtection="1">
      <alignment horizontal="center"/>
    </xf>
    <xf numFmtId="0" fontId="19" fillId="0" borderId="8" xfId="0" applyFont="1" applyBorder="1" applyAlignment="1" applyProtection="1">
      <alignment horizontal="right"/>
      <protection locked="0"/>
    </xf>
    <xf numFmtId="3" fontId="19" fillId="0" borderId="8" xfId="4" applyNumberFormat="1" applyFont="1" applyBorder="1" applyAlignment="1" applyProtection="1">
      <alignment horizontal="center"/>
      <protection locked="0"/>
    </xf>
    <xf numFmtId="9" fontId="19" fillId="0" borderId="8" xfId="2" applyFont="1" applyBorder="1" applyAlignment="1" applyProtection="1">
      <alignment horizontal="center"/>
      <protection locked="0"/>
    </xf>
    <xf numFmtId="3" fontId="19" fillId="0" borderId="8" xfId="0" applyNumberFormat="1" applyFont="1" applyBorder="1" applyAlignment="1" applyProtection="1">
      <alignment horizontal="center"/>
      <protection locked="0"/>
    </xf>
    <xf numFmtId="9" fontId="19" fillId="0" borderId="8" xfId="2" applyFont="1" applyFill="1" applyBorder="1" applyAlignment="1" applyProtection="1">
      <alignment horizontal="center" readingOrder="2"/>
      <protection locked="0"/>
    </xf>
    <xf numFmtId="164" fontId="19" fillId="2" borderId="8" xfId="0" applyNumberFormat="1" applyFont="1" applyFill="1" applyBorder="1" applyAlignment="1">
      <alignment horizontal="center"/>
    </xf>
    <xf numFmtId="164" fontId="21" fillId="3" borderId="15" xfId="0" applyNumberFormat="1" applyFont="1" applyFill="1" applyBorder="1" applyAlignment="1">
      <alignment horizontal="center"/>
    </xf>
    <xf numFmtId="164" fontId="19" fillId="4" borderId="25" xfId="0" applyNumberFormat="1" applyFont="1" applyFill="1" applyBorder="1" applyAlignment="1" applyProtection="1">
      <alignment horizontal="center"/>
      <protection locked="0"/>
    </xf>
    <xf numFmtId="164" fontId="21" fillId="3" borderId="25" xfId="0" applyNumberFormat="1" applyFont="1" applyFill="1" applyBorder="1" applyAlignment="1">
      <alignment horizontal="center"/>
    </xf>
    <xf numFmtId="164" fontId="21" fillId="3" borderId="25" xfId="4" applyNumberFormat="1" applyFont="1" applyFill="1" applyBorder="1" applyAlignment="1" applyProtection="1">
      <alignment horizontal="center"/>
    </xf>
    <xf numFmtId="164" fontId="21" fillId="3" borderId="26" xfId="0" applyNumberFormat="1" applyFont="1" applyFill="1" applyBorder="1" applyAlignment="1">
      <alignment horizontal="center"/>
    </xf>
    <xf numFmtId="164" fontId="21" fillId="3" borderId="8" xfId="0" applyNumberFormat="1" applyFont="1" applyFill="1" applyBorder="1" applyAlignment="1">
      <alignment horizontal="center"/>
    </xf>
    <xf numFmtId="164" fontId="21" fillId="3" borderId="17" xfId="0" applyNumberFormat="1" applyFont="1" applyFill="1" applyBorder="1" applyAlignment="1">
      <alignment horizontal="center"/>
    </xf>
    <xf numFmtId="164" fontId="19" fillId="2" borderId="8" xfId="0" applyNumberFormat="1" applyFont="1" applyFill="1" applyBorder="1" applyAlignment="1">
      <alignment horizontal="center" readingOrder="1"/>
    </xf>
    <xf numFmtId="164" fontId="21" fillId="3" borderId="8" xfId="0" applyNumberFormat="1" applyFont="1" applyFill="1" applyBorder="1" applyAlignment="1">
      <alignment horizontal="center" readingOrder="1"/>
    </xf>
    <xf numFmtId="164" fontId="21" fillId="3" borderId="26" xfId="0" applyNumberFormat="1" applyFont="1" applyFill="1" applyBorder="1" applyAlignment="1">
      <alignment horizontal="center" readingOrder="1"/>
    </xf>
    <xf numFmtId="164" fontId="21" fillId="3" borderId="17" xfId="0" applyNumberFormat="1" applyFont="1" applyFill="1" applyBorder="1" applyAlignment="1">
      <alignment horizontal="center" readingOrder="1"/>
    </xf>
    <xf numFmtId="164" fontId="19" fillId="3" borderId="8" xfId="0" applyNumberFormat="1" applyFont="1" applyFill="1" applyBorder="1" applyAlignment="1">
      <alignment horizontal="center" readingOrder="1"/>
    </xf>
    <xf numFmtId="164" fontId="19" fillId="3" borderId="26" xfId="0" applyNumberFormat="1" applyFont="1" applyFill="1" applyBorder="1" applyAlignment="1">
      <alignment horizontal="center" readingOrder="1"/>
    </xf>
    <xf numFmtId="164" fontId="19" fillId="3" borderId="17" xfId="0" applyNumberFormat="1" applyFont="1" applyFill="1" applyBorder="1" applyAlignment="1">
      <alignment horizontal="center" readingOrder="1"/>
    </xf>
    <xf numFmtId="164" fontId="19" fillId="3" borderId="8" xfId="0" applyNumberFormat="1" applyFont="1" applyFill="1" applyBorder="1" applyAlignment="1">
      <alignment horizontal="center" readingOrder="2"/>
    </xf>
    <xf numFmtId="165" fontId="19" fillId="2" borderId="8" xfId="0" applyNumberFormat="1" applyFont="1" applyFill="1" applyBorder="1" applyAlignment="1">
      <alignment horizontal="center"/>
    </xf>
    <xf numFmtId="165" fontId="21" fillId="3" borderId="15" xfId="0" applyNumberFormat="1" applyFont="1" applyFill="1" applyBorder="1" applyAlignment="1">
      <alignment horizontal="center"/>
    </xf>
    <xf numFmtId="165" fontId="21" fillId="3" borderId="15" xfId="4" applyNumberFormat="1" applyFont="1" applyFill="1" applyBorder="1" applyAlignment="1" applyProtection="1">
      <alignment horizontal="center"/>
    </xf>
    <xf numFmtId="49" fontId="24" fillId="3" borderId="23" xfId="0" applyNumberFormat="1" applyFont="1" applyFill="1" applyBorder="1" applyAlignment="1">
      <alignment horizontal="right"/>
    </xf>
    <xf numFmtId="0" fontId="21" fillId="3" borderId="2" xfId="0" applyFont="1" applyFill="1" applyBorder="1" applyAlignment="1">
      <alignment horizontal="right"/>
    </xf>
    <xf numFmtId="0" fontId="21" fillId="3" borderId="4" xfId="0" applyFont="1" applyFill="1" applyBorder="1" applyAlignment="1">
      <alignment horizontal="right"/>
    </xf>
    <xf numFmtId="0" fontId="21" fillId="3" borderId="19" xfId="0" applyFont="1" applyFill="1" applyBorder="1" applyAlignment="1">
      <alignment horizontal="right"/>
    </xf>
    <xf numFmtId="0" fontId="21" fillId="3" borderId="20" xfId="0" applyFont="1" applyFill="1" applyBorder="1" applyAlignment="1">
      <alignment horizontal="right"/>
    </xf>
    <xf numFmtId="0" fontId="29" fillId="2" borderId="27" xfId="0" applyFont="1" applyFill="1" applyBorder="1"/>
    <xf numFmtId="0" fontId="29" fillId="2" borderId="28" xfId="0" applyFont="1" applyFill="1" applyBorder="1"/>
    <xf numFmtId="0" fontId="11" fillId="2" borderId="29" xfId="0" applyFont="1" applyFill="1" applyBorder="1" applyAlignment="1">
      <alignment horizontal="center" vertical="top" wrapText="1"/>
    </xf>
    <xf numFmtId="0" fontId="11" fillId="2" borderId="30" xfId="0" applyFont="1" applyFill="1" applyBorder="1" applyAlignment="1">
      <alignment horizontal="center" vertical="top"/>
    </xf>
    <xf numFmtId="0" fontId="11" fillId="2" borderId="30" xfId="0" applyFont="1" applyFill="1" applyBorder="1" applyAlignment="1">
      <alignment horizontal="center" vertical="top" wrapText="1"/>
    </xf>
    <xf numFmtId="0" fontId="11" fillId="2" borderId="0" xfId="0" applyFont="1" applyFill="1" applyAlignment="1">
      <alignment horizontal="center" vertical="top"/>
    </xf>
    <xf numFmtId="0" fontId="11" fillId="2" borderId="30" xfId="0" quotePrefix="1" applyFont="1" applyFill="1" applyBorder="1" applyAlignment="1">
      <alignment horizontal="center" vertical="top" wrapText="1"/>
    </xf>
    <xf numFmtId="0" fontId="20" fillId="2" borderId="31" xfId="0" applyFont="1" applyFill="1" applyBorder="1" applyAlignment="1">
      <alignment horizontal="center" vertical="top" wrapText="1"/>
    </xf>
    <xf numFmtId="0" fontId="20" fillId="2" borderId="30" xfId="0" applyFont="1" applyFill="1" applyBorder="1" applyAlignment="1">
      <alignment horizontal="center" vertical="top" wrapText="1" readingOrder="2"/>
    </xf>
    <xf numFmtId="0" fontId="20" fillId="2" borderId="30" xfId="0" applyFont="1" applyFill="1" applyBorder="1" applyAlignment="1">
      <alignment horizontal="center" vertical="top" wrapText="1"/>
    </xf>
    <xf numFmtId="0" fontId="20" fillId="2" borderId="32" xfId="0" applyFont="1" applyFill="1" applyBorder="1" applyAlignment="1">
      <alignment horizontal="center" vertical="top" wrapText="1"/>
    </xf>
    <xf numFmtId="0" fontId="18" fillId="2" borderId="0" xfId="0" applyFont="1" applyFill="1" applyAlignment="1">
      <alignment vertical="center"/>
    </xf>
    <xf numFmtId="0" fontId="18" fillId="2" borderId="0" xfId="0" applyFont="1" applyFill="1" applyAlignment="1">
      <alignment vertical="center" wrapText="1"/>
    </xf>
    <xf numFmtId="0" fontId="11" fillId="2" borderId="8" xfId="0" applyFont="1" applyFill="1" applyBorder="1" applyAlignment="1">
      <alignment horizontal="center" vertical="top" wrapText="1"/>
    </xf>
    <xf numFmtId="0" fontId="10" fillId="2" borderId="30" xfId="3" applyFill="1" applyBorder="1" applyAlignment="1" applyProtection="1">
      <alignment horizontal="center" vertical="top" wrapText="1"/>
    </xf>
    <xf numFmtId="0" fontId="11" fillId="3" borderId="15" xfId="0" applyFont="1" applyFill="1" applyBorder="1" applyAlignment="1">
      <alignment horizontal="center" vertical="top" wrapText="1"/>
    </xf>
    <xf numFmtId="3" fontId="21" fillId="3" borderId="12" xfId="4" applyNumberFormat="1" applyFont="1" applyFill="1" applyBorder="1" applyAlignment="1" applyProtection="1">
      <alignment horizontal="center" readingOrder="2"/>
    </xf>
    <xf numFmtId="3" fontId="21" fillId="3" borderId="25" xfId="4" applyNumberFormat="1" applyFont="1" applyFill="1" applyBorder="1" applyAlignment="1" applyProtection="1">
      <alignment horizontal="center" readingOrder="2"/>
    </xf>
    <xf numFmtId="9" fontId="21" fillId="2" borderId="8" xfId="2" applyFont="1" applyFill="1" applyBorder="1" applyAlignment="1" applyProtection="1">
      <alignment readingOrder="1"/>
    </xf>
    <xf numFmtId="3" fontId="21" fillId="3" borderId="26" xfId="4" applyNumberFormat="1" applyFont="1" applyFill="1" applyBorder="1" applyAlignment="1" applyProtection="1">
      <alignment horizontal="center" readingOrder="2"/>
    </xf>
    <xf numFmtId="3" fontId="21" fillId="3" borderId="17" xfId="4" applyNumberFormat="1" applyFont="1" applyFill="1" applyBorder="1" applyAlignment="1" applyProtection="1">
      <alignment horizontal="center" readingOrder="2"/>
    </xf>
    <xf numFmtId="38" fontId="19" fillId="0" borderId="8" xfId="1" applyNumberFormat="1" applyFont="1" applyBorder="1" applyAlignment="1" applyProtection="1">
      <alignment horizontal="center"/>
      <protection locked="0"/>
    </xf>
    <xf numFmtId="38" fontId="19" fillId="0" borderId="8" xfId="1" applyNumberFormat="1" applyFont="1" applyFill="1" applyBorder="1" applyAlignment="1" applyProtection="1">
      <alignment readingOrder="2"/>
      <protection locked="0"/>
    </xf>
    <xf numFmtId="38" fontId="19" fillId="0" borderId="8" xfId="1" applyNumberFormat="1" applyFont="1" applyFill="1" applyBorder="1" applyAlignment="1" applyProtection="1">
      <alignment horizontal="center" readingOrder="2"/>
      <protection locked="0"/>
    </xf>
    <xf numFmtId="0" fontId="32" fillId="2" borderId="0" xfId="0" applyFont="1" applyFill="1" applyAlignment="1">
      <alignment readingOrder="2"/>
    </xf>
    <xf numFmtId="0" fontId="36" fillId="4" borderId="8" xfId="0" applyFont="1" applyFill="1" applyBorder="1" applyAlignment="1">
      <alignment horizontal="center" vertical="center" wrapText="1"/>
    </xf>
    <xf numFmtId="0" fontId="30" fillId="0" borderId="0" xfId="0" applyFont="1"/>
    <xf numFmtId="0" fontId="35" fillId="4" borderId="8" xfId="0" applyFont="1" applyFill="1" applyBorder="1" applyAlignment="1">
      <alignment horizontal="center" vertical="center"/>
    </xf>
    <xf numFmtId="0" fontId="37" fillId="4" borderId="8" xfId="0" applyFont="1" applyFill="1" applyBorder="1" applyAlignment="1">
      <alignment horizontal="center" wrapText="1"/>
    </xf>
    <xf numFmtId="0" fontId="37" fillId="4" borderId="8" xfId="0" applyFont="1" applyFill="1" applyBorder="1" applyAlignment="1">
      <alignment wrapText="1"/>
    </xf>
    <xf numFmtId="0" fontId="36" fillId="0" borderId="0" xfId="0" applyFont="1"/>
    <xf numFmtId="9" fontId="36" fillId="0" borderId="8" xfId="2" applyFont="1" applyBorder="1" applyAlignment="1" applyProtection="1">
      <alignment horizontal="center" vertical="center"/>
    </xf>
    <xf numFmtId="0" fontId="11" fillId="2" borderId="19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29" fillId="2" borderId="34" xfId="0" applyFont="1" applyFill="1" applyBorder="1"/>
    <xf numFmtId="49" fontId="19" fillId="0" borderId="8" xfId="0" applyNumberFormat="1" applyFont="1" applyBorder="1" applyAlignment="1" applyProtection="1">
      <alignment horizontal="right" vertical="center" wrapText="1" readingOrder="2"/>
      <protection locked="0"/>
    </xf>
    <xf numFmtId="3" fontId="19" fillId="0" borderId="8" xfId="4" applyNumberFormat="1" applyFont="1" applyBorder="1" applyAlignment="1" applyProtection="1">
      <alignment horizontal="center" vertical="center"/>
      <protection locked="0"/>
    </xf>
    <xf numFmtId="0" fontId="41" fillId="2" borderId="0" xfId="0" applyFont="1" applyFill="1"/>
    <xf numFmtId="14" fontId="42" fillId="6" borderId="0" xfId="0" applyNumberFormat="1" applyFont="1" applyFill="1" applyAlignment="1">
      <alignment readingOrder="2"/>
    </xf>
    <xf numFmtId="0" fontId="31" fillId="0" borderId="0" xfId="0" applyFont="1" applyAlignment="1">
      <alignment horizontal="right"/>
    </xf>
    <xf numFmtId="0" fontId="1" fillId="0" borderId="19" xfId="0" applyFont="1" applyBorder="1"/>
    <xf numFmtId="0" fontId="1" fillId="0" borderId="2" xfId="0" applyFont="1" applyBorder="1"/>
    <xf numFmtId="0" fontId="1" fillId="0" borderId="19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8" fillId="7" borderId="8" xfId="6" applyFont="1" applyFill="1" applyBorder="1" applyAlignment="1">
      <alignment horizontal="center" vertical="center" wrapText="1"/>
    </xf>
    <xf numFmtId="0" fontId="18" fillId="8" borderId="8" xfId="6" applyFont="1" applyFill="1" applyBorder="1" applyAlignment="1">
      <alignment horizontal="center" vertical="center" wrapText="1"/>
    </xf>
    <xf numFmtId="166" fontId="18" fillId="9" borderId="8" xfId="0" applyNumberFormat="1" applyFont="1" applyFill="1" applyBorder="1"/>
    <xf numFmtId="0" fontId="18" fillId="10" borderId="8" xfId="6" applyFont="1" applyFill="1" applyBorder="1" applyAlignment="1">
      <alignment horizontal="center"/>
    </xf>
    <xf numFmtId="0" fontId="18" fillId="0" borderId="8" xfId="6" applyFont="1" applyBorder="1" applyAlignment="1">
      <alignment horizontal="center"/>
    </xf>
    <xf numFmtId="4" fontId="18" fillId="0" borderId="8" xfId="6" applyNumberFormat="1" applyFont="1" applyBorder="1" applyAlignment="1">
      <alignment horizontal="center"/>
    </xf>
    <xf numFmtId="0" fontId="18" fillId="11" borderId="8" xfId="6" applyFont="1" applyFill="1" applyBorder="1" applyAlignment="1">
      <alignment horizontal="center"/>
    </xf>
    <xf numFmtId="4" fontId="47" fillId="12" borderId="8" xfId="6" applyNumberFormat="1" applyFont="1" applyFill="1" applyBorder="1" applyAlignment="1">
      <alignment horizontal="center"/>
    </xf>
    <xf numFmtId="166" fontId="18" fillId="10" borderId="8" xfId="5" applyNumberFormat="1" applyFont="1" applyFill="1" applyBorder="1"/>
    <xf numFmtId="0" fontId="18" fillId="13" borderId="8" xfId="5" applyFont="1" applyFill="1" applyBorder="1"/>
    <xf numFmtId="0" fontId="18" fillId="13" borderId="8" xfId="6" applyFont="1" applyFill="1" applyBorder="1"/>
    <xf numFmtId="0" fontId="18" fillId="4" borderId="8" xfId="0" applyFont="1" applyFill="1" applyBorder="1" applyAlignment="1">
      <alignment horizontal="center" wrapText="1"/>
    </xf>
    <xf numFmtId="0" fontId="18" fillId="4" borderId="8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 wrapText="1"/>
    </xf>
    <xf numFmtId="0" fontId="18" fillId="4" borderId="8" xfId="7" applyFont="1" applyFill="1" applyBorder="1" applyAlignment="1">
      <alignment horizontal="center"/>
    </xf>
    <xf numFmtId="0" fontId="18" fillId="4" borderId="8" xfId="7" applyFont="1" applyFill="1" applyBorder="1" applyAlignment="1">
      <alignment horizontal="center" wrapText="1"/>
    </xf>
    <xf numFmtId="0" fontId="18" fillId="6" borderId="0" xfId="0" applyFont="1" applyFill="1" applyAlignment="1">
      <alignment vertical="center"/>
    </xf>
    <xf numFmtId="0" fontId="18" fillId="6" borderId="0" xfId="0" applyFont="1" applyFill="1"/>
    <xf numFmtId="3" fontId="21" fillId="6" borderId="0" xfId="0" applyNumberFormat="1" applyFont="1" applyFill="1" applyAlignment="1">
      <alignment wrapText="1" readingOrder="2"/>
    </xf>
    <xf numFmtId="0" fontId="18" fillId="6" borderId="0" xfId="0" applyFont="1" applyFill="1" applyAlignment="1">
      <alignment horizontal="right"/>
    </xf>
    <xf numFmtId="3" fontId="21" fillId="6" borderId="0" xfId="0" applyNumberFormat="1" applyFont="1" applyFill="1" applyAlignment="1">
      <alignment horizontal="right" wrapText="1" readingOrder="2"/>
    </xf>
    <xf numFmtId="9" fontId="18" fillId="6" borderId="0" xfId="2" applyFont="1" applyFill="1" applyProtection="1"/>
    <xf numFmtId="0" fontId="0" fillId="6" borderId="0" xfId="0" applyFill="1"/>
    <xf numFmtId="0" fontId="19" fillId="6" borderId="0" xfId="0" applyFont="1" applyFill="1"/>
    <xf numFmtId="0" fontId="19" fillId="6" borderId="0" xfId="0" applyFont="1" applyFill="1" applyAlignment="1">
      <alignment horizontal="center"/>
    </xf>
    <xf numFmtId="0" fontId="36" fillId="0" borderId="0" xfId="0" applyFont="1" applyAlignment="1">
      <alignment vertical="center"/>
    </xf>
    <xf numFmtId="0" fontId="13" fillId="2" borderId="6" xfId="0" applyFont="1" applyFill="1" applyBorder="1" applyAlignment="1">
      <alignment vertical="top"/>
    </xf>
    <xf numFmtId="0" fontId="13" fillId="2" borderId="7" xfId="0" applyFont="1" applyFill="1" applyBorder="1" applyAlignment="1">
      <alignment vertical="top"/>
    </xf>
    <xf numFmtId="0" fontId="13" fillId="2" borderId="0" xfId="0" applyFont="1" applyFill="1" applyAlignment="1">
      <alignment vertical="top"/>
    </xf>
    <xf numFmtId="0" fontId="12" fillId="2" borderId="0" xfId="0" applyFont="1" applyFill="1" applyAlignment="1">
      <alignment vertical="center"/>
    </xf>
    <xf numFmtId="0" fontId="23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readingOrder="2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left"/>
    </xf>
    <xf numFmtId="0" fontId="39" fillId="2" borderId="0" xfId="0" applyFont="1" applyFill="1" applyAlignment="1">
      <alignment horizontal="center" vertical="top" wrapText="1"/>
    </xf>
    <xf numFmtId="0" fontId="16" fillId="2" borderId="0" xfId="0" applyFont="1" applyFill="1"/>
    <xf numFmtId="0" fontId="8" fillId="2" borderId="0" xfId="0" applyFont="1" applyFill="1" applyAlignment="1">
      <alignment horizontal="center" vertical="top" wrapText="1" readingOrder="2"/>
    </xf>
    <xf numFmtId="0" fontId="7" fillId="2" borderId="0" xfId="0" applyFont="1" applyFill="1" applyAlignment="1">
      <alignment horizontal="center" wrapText="1" readingOrder="2"/>
    </xf>
    <xf numFmtId="0" fontId="7" fillId="2" borderId="0" xfId="0" applyFont="1" applyFill="1" applyAlignment="1">
      <alignment horizontal="center" vertical="top" wrapText="1" readingOrder="2"/>
    </xf>
    <xf numFmtId="0" fontId="7" fillId="2" borderId="0" xfId="0" applyFont="1" applyFill="1" applyAlignment="1">
      <alignment wrapText="1" readingOrder="2"/>
    </xf>
    <xf numFmtId="0" fontId="7" fillId="2" borderId="0" xfId="0" applyFont="1" applyFill="1" applyAlignment="1">
      <alignment vertical="top" wrapText="1" readingOrder="2"/>
    </xf>
    <xf numFmtId="14" fontId="38" fillId="14" borderId="34" xfId="0" applyNumberFormat="1" applyFont="1" applyFill="1" applyBorder="1" applyAlignment="1">
      <alignment horizontal="center" vertical="center" wrapText="1" readingOrder="2"/>
    </xf>
    <xf numFmtId="0" fontId="13" fillId="14" borderId="46" xfId="0" applyFont="1" applyFill="1" applyBorder="1"/>
    <xf numFmtId="0" fontId="8" fillId="14" borderId="13" xfId="0" applyFont="1" applyFill="1" applyBorder="1" applyAlignment="1">
      <alignment readingOrder="2"/>
    </xf>
    <xf numFmtId="0" fontId="40" fillId="14" borderId="47" xfId="0" applyFont="1" applyFill="1" applyBorder="1" applyAlignment="1">
      <alignment readingOrder="2"/>
    </xf>
    <xf numFmtId="0" fontId="8" fillId="14" borderId="48" xfId="0" applyFont="1" applyFill="1" applyBorder="1" applyAlignment="1">
      <alignment wrapText="1" readingOrder="2"/>
    </xf>
    <xf numFmtId="0" fontId="14" fillId="14" borderId="3" xfId="0" applyFont="1" applyFill="1" applyBorder="1"/>
    <xf numFmtId="0" fontId="14" fillId="14" borderId="49" xfId="0" applyFont="1" applyFill="1" applyBorder="1"/>
    <xf numFmtId="14" fontId="55" fillId="15" borderId="34" xfId="0" applyNumberFormat="1" applyFont="1" applyFill="1" applyBorder="1" applyAlignment="1">
      <alignment horizontal="center" vertical="center" wrapText="1" readingOrder="2"/>
    </xf>
    <xf numFmtId="167" fontId="36" fillId="0" borderId="12" xfId="0" applyNumberFormat="1" applyFont="1" applyBorder="1" applyAlignment="1">
      <alignment horizontal="center" vertical="center"/>
    </xf>
    <xf numFmtId="167" fontId="36" fillId="0" borderId="18" xfId="0" applyNumberFormat="1" applyFont="1" applyBorder="1" applyAlignment="1">
      <alignment horizontal="center" vertical="center"/>
    </xf>
    <xf numFmtId="0" fontId="37" fillId="4" borderId="8" xfId="0" applyFont="1" applyFill="1" applyBorder="1" applyAlignment="1">
      <alignment horizontal="center" wrapText="1"/>
    </xf>
    <xf numFmtId="0" fontId="34" fillId="0" borderId="13" xfId="0" applyFont="1" applyBorder="1" applyAlignment="1">
      <alignment horizontal="right" readingOrder="2"/>
    </xf>
    <xf numFmtId="0" fontId="34" fillId="0" borderId="20" xfId="0" applyFont="1" applyBorder="1" applyAlignment="1">
      <alignment horizontal="right" readingOrder="2"/>
    </xf>
    <xf numFmtId="0" fontId="34" fillId="0" borderId="3" xfId="0" applyFont="1" applyBorder="1" applyAlignment="1">
      <alignment horizontal="right" readingOrder="2"/>
    </xf>
    <xf numFmtId="0" fontId="34" fillId="0" borderId="4" xfId="0" applyFont="1" applyBorder="1" applyAlignment="1">
      <alignment horizontal="right" readingOrder="2"/>
    </xf>
    <xf numFmtId="0" fontId="33" fillId="4" borderId="19" xfId="0" applyFont="1" applyFill="1" applyBorder="1" applyAlignment="1">
      <alignment horizontal="center"/>
    </xf>
    <xf numFmtId="0" fontId="33" fillId="4" borderId="13" xfId="0" applyFont="1" applyFill="1" applyBorder="1" applyAlignment="1">
      <alignment horizontal="center"/>
    </xf>
    <xf numFmtId="0" fontId="33" fillId="4" borderId="20" xfId="0" applyFont="1" applyFill="1" applyBorder="1" applyAlignment="1">
      <alignment horizontal="center"/>
    </xf>
    <xf numFmtId="3" fontId="36" fillId="0" borderId="12" xfId="0" applyNumberFormat="1" applyFont="1" applyBorder="1" applyAlignment="1">
      <alignment horizontal="center" vertical="center"/>
    </xf>
    <xf numFmtId="3" fontId="36" fillId="0" borderId="18" xfId="0" applyNumberFormat="1" applyFont="1" applyBorder="1" applyAlignment="1">
      <alignment horizontal="center" vertical="center"/>
    </xf>
    <xf numFmtId="167" fontId="51" fillId="0" borderId="12" xfId="0" applyNumberFormat="1" applyFont="1" applyBorder="1" applyAlignment="1">
      <alignment horizontal="center" vertical="center"/>
    </xf>
    <xf numFmtId="167" fontId="51" fillId="0" borderId="18" xfId="0" applyNumberFormat="1" applyFont="1" applyBorder="1" applyAlignment="1">
      <alignment horizontal="center" vertical="center"/>
    </xf>
    <xf numFmtId="0" fontId="34" fillId="0" borderId="13" xfId="0" applyFont="1" applyBorder="1" applyAlignment="1">
      <alignment horizontal="right" wrapText="1" readingOrder="2"/>
    </xf>
    <xf numFmtId="0" fontId="34" fillId="0" borderId="20" xfId="0" applyFont="1" applyBorder="1" applyAlignment="1">
      <alignment horizontal="right" wrapText="1" readingOrder="2"/>
    </xf>
    <xf numFmtId="0" fontId="34" fillId="0" borderId="3" xfId="0" applyFont="1" applyBorder="1" applyAlignment="1">
      <alignment horizontal="right" wrapText="1" readingOrder="2"/>
    </xf>
    <xf numFmtId="0" fontId="34" fillId="0" borderId="4" xfId="0" applyFont="1" applyBorder="1" applyAlignment="1">
      <alignment horizontal="right" wrapText="1" readingOrder="2"/>
    </xf>
    <xf numFmtId="0" fontId="21" fillId="2" borderId="0" xfId="0" applyFont="1" applyFill="1" applyAlignment="1">
      <alignment horizontal="center"/>
    </xf>
    <xf numFmtId="9" fontId="48" fillId="5" borderId="22" xfId="0" applyNumberFormat="1" applyFont="1" applyFill="1" applyBorder="1" applyAlignment="1" applyProtection="1">
      <alignment horizontal="center" vertical="center" wrapText="1"/>
      <protection locked="0"/>
    </xf>
    <xf numFmtId="9" fontId="48" fillId="5" borderId="23" xfId="0" applyNumberFormat="1" applyFont="1" applyFill="1" applyBorder="1" applyAlignment="1" applyProtection="1">
      <alignment horizontal="center" vertical="center" wrapText="1"/>
      <protection locked="0"/>
    </xf>
    <xf numFmtId="9" fontId="48" fillId="5" borderId="24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7" fillId="0" borderId="12" xfId="0" applyFont="1" applyBorder="1" applyAlignment="1" applyProtection="1">
      <alignment horizontal="center" wrapText="1"/>
      <protection locked="0"/>
    </xf>
    <xf numFmtId="0" fontId="17" fillId="0" borderId="37" xfId="0" applyFont="1" applyBorder="1" applyAlignment="1" applyProtection="1">
      <alignment horizontal="center" wrapText="1"/>
      <protection locked="0"/>
    </xf>
    <xf numFmtId="0" fontId="17" fillId="0" borderId="18" xfId="0" applyFont="1" applyBorder="1" applyAlignment="1" applyProtection="1">
      <alignment horizontal="center" wrapText="1"/>
      <protection locked="0"/>
    </xf>
    <xf numFmtId="0" fontId="12" fillId="2" borderId="0" xfId="0" applyFont="1" applyFill="1" applyAlignment="1">
      <alignment horizontal="center" vertical="center"/>
    </xf>
    <xf numFmtId="0" fontId="27" fillId="0" borderId="8" xfId="0" applyFont="1" applyBorder="1" applyAlignment="1" applyProtection="1">
      <alignment horizontal="center"/>
      <protection locked="0"/>
    </xf>
    <xf numFmtId="14" fontId="23" fillId="0" borderId="8" xfId="0" applyNumberFormat="1" applyFont="1" applyBorder="1" applyAlignment="1" applyProtection="1">
      <alignment horizontal="center"/>
      <protection locked="0"/>
    </xf>
    <xf numFmtId="0" fontId="12" fillId="2" borderId="0" xfId="0" applyFont="1" applyFill="1" applyAlignment="1">
      <alignment horizontal="center"/>
    </xf>
    <xf numFmtId="0" fontId="7" fillId="0" borderId="1" xfId="0" applyFont="1" applyBorder="1" applyAlignment="1" applyProtection="1">
      <alignment horizontal="center" wrapText="1" readingOrder="2"/>
      <protection locked="0"/>
    </xf>
    <xf numFmtId="0" fontId="7" fillId="0" borderId="36" xfId="0" applyFont="1" applyBorder="1" applyAlignment="1" applyProtection="1">
      <alignment horizontal="center" wrapText="1" readingOrder="2"/>
      <protection locked="0"/>
    </xf>
    <xf numFmtId="0" fontId="12" fillId="2" borderId="19" xfId="0" applyFont="1" applyFill="1" applyBorder="1" applyAlignment="1">
      <alignment horizontal="right" vertical="top" wrapText="1" readingOrder="2"/>
    </xf>
    <xf numFmtId="0" fontId="12" fillId="2" borderId="13" xfId="0" applyFont="1" applyFill="1" applyBorder="1" applyAlignment="1">
      <alignment horizontal="right" vertical="top" wrapText="1" readingOrder="2"/>
    </xf>
    <xf numFmtId="0" fontId="12" fillId="2" borderId="20" xfId="0" applyFont="1" applyFill="1" applyBorder="1" applyAlignment="1">
      <alignment horizontal="right" vertical="top" wrapText="1" readingOrder="2"/>
    </xf>
    <xf numFmtId="0" fontId="7" fillId="0" borderId="21" xfId="0" applyFont="1" applyBorder="1" applyAlignment="1" applyProtection="1">
      <alignment horizontal="center" wrapText="1" readingOrder="2"/>
      <protection locked="0"/>
    </xf>
    <xf numFmtId="0" fontId="7" fillId="0" borderId="0" xfId="0" applyFont="1" applyAlignment="1" applyProtection="1">
      <alignment horizontal="center" wrapText="1" readingOrder="2"/>
      <protection locked="0"/>
    </xf>
    <xf numFmtId="0" fontId="7" fillId="0" borderId="38" xfId="0" applyFont="1" applyBorder="1" applyAlignment="1" applyProtection="1">
      <alignment horizontal="center" wrapText="1" readingOrder="2"/>
      <protection locked="0"/>
    </xf>
    <xf numFmtId="0" fontId="7" fillId="0" borderId="10" xfId="0" applyFont="1" applyBorder="1" applyAlignment="1" applyProtection="1">
      <alignment horizontal="center" wrapText="1" readingOrder="2"/>
      <protection locked="0"/>
    </xf>
    <xf numFmtId="0" fontId="7" fillId="2" borderId="2" xfId="0" applyFont="1" applyFill="1" applyBorder="1" applyAlignment="1">
      <alignment horizontal="center" vertical="top" wrapText="1" readingOrder="2"/>
    </xf>
    <xf numFmtId="0" fontId="7" fillId="2" borderId="3" xfId="0" applyFont="1" applyFill="1" applyBorder="1" applyAlignment="1">
      <alignment horizontal="center" vertical="top" wrapText="1" readingOrder="2"/>
    </xf>
    <xf numFmtId="0" fontId="7" fillId="2" borderId="3" xfId="0" applyFont="1" applyFill="1" applyBorder="1" applyAlignment="1">
      <alignment horizontal="center" wrapText="1" readingOrder="2"/>
    </xf>
    <xf numFmtId="0" fontId="7" fillId="2" borderId="0" xfId="0" applyFont="1" applyFill="1" applyAlignment="1">
      <alignment horizontal="center" wrapText="1" readingOrder="2"/>
    </xf>
    <xf numFmtId="0" fontId="7" fillId="2" borderId="21" xfId="0" applyFont="1" applyFill="1" applyBorder="1" applyAlignment="1">
      <alignment horizontal="center" vertical="top" wrapText="1" readingOrder="2"/>
    </xf>
    <xf numFmtId="0" fontId="7" fillId="2" borderId="0" xfId="0" applyFont="1" applyFill="1" applyAlignment="1">
      <alignment horizontal="center" vertical="top" wrapText="1" readingOrder="2"/>
    </xf>
    <xf numFmtId="0" fontId="28" fillId="2" borderId="19" xfId="0" applyFont="1" applyFill="1" applyBorder="1" applyAlignment="1">
      <alignment horizontal="right" vertical="top" wrapText="1" readingOrder="2"/>
    </xf>
    <xf numFmtId="0" fontId="28" fillId="2" borderId="13" xfId="0" applyFont="1" applyFill="1" applyBorder="1" applyAlignment="1">
      <alignment horizontal="right" vertical="top" wrapText="1" readingOrder="2"/>
    </xf>
    <xf numFmtId="0" fontId="7" fillId="4" borderId="21" xfId="0" applyFont="1" applyFill="1" applyBorder="1" applyAlignment="1" applyProtection="1">
      <alignment horizontal="center" wrapText="1" readingOrder="2"/>
      <protection locked="0"/>
    </xf>
    <xf numFmtId="0" fontId="7" fillId="4" borderId="0" xfId="0" applyFont="1" applyFill="1" applyAlignment="1" applyProtection="1">
      <alignment horizontal="center" wrapText="1" readingOrder="2"/>
      <protection locked="0"/>
    </xf>
    <xf numFmtId="0" fontId="7" fillId="4" borderId="38" xfId="0" applyFont="1" applyFill="1" applyBorder="1" applyAlignment="1" applyProtection="1">
      <alignment horizontal="center" wrapText="1" readingOrder="2"/>
      <protection locked="0"/>
    </xf>
    <xf numFmtId="0" fontId="7" fillId="4" borderId="10" xfId="0" applyFont="1" applyFill="1" applyBorder="1" applyAlignment="1" applyProtection="1">
      <alignment horizontal="center" wrapText="1" readingOrder="2"/>
      <protection locked="0"/>
    </xf>
    <xf numFmtId="14" fontId="7" fillId="4" borderId="0" xfId="0" applyNumberFormat="1" applyFont="1" applyFill="1" applyAlignment="1" applyProtection="1">
      <alignment horizontal="center" wrapText="1" readingOrder="2"/>
      <protection locked="0"/>
    </xf>
    <xf numFmtId="14" fontId="38" fillId="14" borderId="33" xfId="0" applyNumberFormat="1" applyFont="1" applyFill="1" applyBorder="1" applyAlignment="1">
      <alignment horizontal="center" vertical="center" wrapText="1" readingOrder="2"/>
    </xf>
    <xf numFmtId="14" fontId="38" fillId="14" borderId="34" xfId="0" applyNumberFormat="1" applyFont="1" applyFill="1" applyBorder="1" applyAlignment="1">
      <alignment horizontal="center" vertical="center" wrapText="1" readingOrder="2"/>
    </xf>
    <xf numFmtId="14" fontId="55" fillId="15" borderId="34" xfId="0" applyNumberFormat="1" applyFont="1" applyFill="1" applyBorder="1" applyAlignment="1">
      <alignment horizontal="center" vertical="center" wrapText="1" readingOrder="2"/>
    </xf>
    <xf numFmtId="14" fontId="55" fillId="15" borderId="35" xfId="0" applyNumberFormat="1" applyFont="1" applyFill="1" applyBorder="1" applyAlignment="1">
      <alignment horizontal="center" vertical="center" wrapText="1" readingOrder="2"/>
    </xf>
    <xf numFmtId="49" fontId="23" fillId="0" borderId="8" xfId="0" applyNumberFormat="1" applyFont="1" applyBorder="1" applyAlignment="1" applyProtection="1">
      <alignment horizontal="center" wrapText="1"/>
      <protection locked="0"/>
    </xf>
    <xf numFmtId="0" fontId="52" fillId="2" borderId="0" xfId="0" applyFont="1" applyFill="1" applyAlignment="1">
      <alignment horizontal="center" vertical="top"/>
    </xf>
    <xf numFmtId="0" fontId="53" fillId="16" borderId="43" xfId="0" applyFont="1" applyFill="1" applyBorder="1" applyAlignment="1">
      <alignment horizontal="center" vertical="center"/>
    </xf>
    <xf numFmtId="0" fontId="53" fillId="16" borderId="44" xfId="0" applyFont="1" applyFill="1" applyBorder="1" applyAlignment="1">
      <alignment horizontal="center" vertical="center"/>
    </xf>
    <xf numFmtId="0" fontId="53" fillId="16" borderId="45" xfId="0" applyFont="1" applyFill="1" applyBorder="1" applyAlignment="1">
      <alignment horizontal="center" vertical="center"/>
    </xf>
    <xf numFmtId="0" fontId="43" fillId="14" borderId="3" xfId="3" applyFont="1" applyFill="1" applyBorder="1" applyAlignment="1" applyProtection="1">
      <alignment horizontal="center" wrapText="1" readingOrder="2"/>
    </xf>
    <xf numFmtId="0" fontId="38" fillId="14" borderId="3" xfId="0" applyFont="1" applyFill="1" applyBorder="1" applyAlignment="1">
      <alignment horizontal="center" wrapText="1" readingOrder="2"/>
    </xf>
    <xf numFmtId="0" fontId="38" fillId="14" borderId="13" xfId="0" applyFont="1" applyFill="1" applyBorder="1" applyAlignment="1">
      <alignment horizontal="center" wrapText="1" readingOrder="2"/>
    </xf>
    <xf numFmtId="0" fontId="43" fillId="14" borderId="13" xfId="3" applyFont="1" applyFill="1" applyBorder="1" applyAlignment="1" applyProtection="1">
      <alignment horizontal="center" wrapText="1" readingOrder="2"/>
    </xf>
    <xf numFmtId="3" fontId="40" fillId="6" borderId="21" xfId="0" applyNumberFormat="1" applyFont="1" applyFill="1" applyBorder="1" applyAlignment="1">
      <alignment horizontal="right" vertical="center" wrapText="1" readingOrder="2"/>
    </xf>
    <xf numFmtId="3" fontId="40" fillId="6" borderId="0" xfId="0" applyNumberFormat="1" applyFont="1" applyFill="1" applyAlignment="1">
      <alignment horizontal="right" vertical="center" wrapText="1" readingOrder="2"/>
    </xf>
    <xf numFmtId="3" fontId="21" fillId="6" borderId="0" xfId="0" applyNumberFormat="1" applyFont="1" applyFill="1" applyAlignment="1">
      <alignment horizontal="center" wrapText="1" readingOrder="2"/>
    </xf>
    <xf numFmtId="167" fontId="19" fillId="6" borderId="12" xfId="1" applyNumberFormat="1" applyFont="1" applyFill="1" applyBorder="1" applyAlignment="1" applyProtection="1">
      <alignment horizontal="center" vertical="center"/>
    </xf>
    <xf numFmtId="167" fontId="19" fillId="6" borderId="37" xfId="1" applyNumberFormat="1" applyFont="1" applyFill="1" applyBorder="1" applyAlignment="1" applyProtection="1">
      <alignment horizontal="center" vertical="center"/>
    </xf>
    <xf numFmtId="167" fontId="19" fillId="6" borderId="18" xfId="1" applyNumberFormat="1" applyFont="1" applyFill="1" applyBorder="1" applyAlignment="1" applyProtection="1">
      <alignment horizontal="center" vertical="center"/>
    </xf>
    <xf numFmtId="9" fontId="21" fillId="6" borderId="12" xfId="2" applyFont="1" applyFill="1" applyBorder="1" applyAlignment="1" applyProtection="1">
      <alignment horizontal="center" vertical="center"/>
    </xf>
    <xf numFmtId="9" fontId="21" fillId="6" borderId="37" xfId="2" applyFont="1" applyFill="1" applyBorder="1" applyAlignment="1" applyProtection="1">
      <alignment horizontal="center" vertical="center"/>
    </xf>
    <xf numFmtId="9" fontId="21" fillId="6" borderId="18" xfId="2" applyFont="1" applyFill="1" applyBorder="1" applyAlignment="1" applyProtection="1">
      <alignment horizontal="center" vertical="center"/>
    </xf>
    <xf numFmtId="167" fontId="19" fillId="6" borderId="12" xfId="1" applyNumberFormat="1" applyFont="1" applyFill="1" applyBorder="1" applyAlignment="1" applyProtection="1">
      <alignment horizontal="center"/>
    </xf>
    <xf numFmtId="167" fontId="19" fillId="6" borderId="37" xfId="1" applyNumberFormat="1" applyFont="1" applyFill="1" applyBorder="1" applyAlignment="1" applyProtection="1">
      <alignment horizontal="center"/>
    </xf>
    <xf numFmtId="167" fontId="19" fillId="6" borderId="18" xfId="1" applyNumberFormat="1" applyFont="1" applyFill="1" applyBorder="1" applyAlignment="1" applyProtection="1">
      <alignment horizontal="center"/>
    </xf>
    <xf numFmtId="167" fontId="42" fillId="6" borderId="12" xfId="1" applyNumberFormat="1" applyFont="1" applyFill="1" applyBorder="1" applyAlignment="1" applyProtection="1">
      <alignment horizontal="center"/>
    </xf>
    <xf numFmtId="167" fontId="42" fillId="6" borderId="37" xfId="1" applyNumberFormat="1" applyFont="1" applyFill="1" applyBorder="1" applyAlignment="1" applyProtection="1">
      <alignment horizontal="center"/>
    </xf>
    <xf numFmtId="167" fontId="42" fillId="6" borderId="18" xfId="1" applyNumberFormat="1" applyFont="1" applyFill="1" applyBorder="1" applyAlignment="1" applyProtection="1">
      <alignment horizontal="center"/>
    </xf>
    <xf numFmtId="9" fontId="49" fillId="6" borderId="12" xfId="2" applyFont="1" applyFill="1" applyBorder="1" applyAlignment="1" applyProtection="1">
      <alignment horizontal="center" vertical="center"/>
    </xf>
    <xf numFmtId="9" fontId="49" fillId="6" borderId="37" xfId="2" applyFont="1" applyFill="1" applyBorder="1" applyAlignment="1" applyProtection="1">
      <alignment horizontal="center" vertical="center"/>
    </xf>
    <xf numFmtId="9" fontId="49" fillId="6" borderId="18" xfId="2" applyFont="1" applyFill="1" applyBorder="1" applyAlignment="1" applyProtection="1">
      <alignment horizontal="center" vertical="center"/>
    </xf>
    <xf numFmtId="0" fontId="29" fillId="2" borderId="33" xfId="0" applyFont="1" applyFill="1" applyBorder="1" applyAlignment="1">
      <alignment horizontal="center"/>
    </xf>
    <xf numFmtId="0" fontId="29" fillId="2" borderId="34" xfId="0" applyFont="1" applyFill="1" applyBorder="1" applyAlignment="1">
      <alignment horizontal="center"/>
    </xf>
    <xf numFmtId="0" fontId="29" fillId="2" borderId="35" xfId="0" applyFont="1" applyFill="1" applyBorder="1" applyAlignment="1">
      <alignment horizontal="center"/>
    </xf>
    <xf numFmtId="0" fontId="18" fillId="4" borderId="12" xfId="0" applyFont="1" applyFill="1" applyBorder="1" applyAlignment="1">
      <alignment horizontal="center" wrapText="1"/>
    </xf>
    <xf numFmtId="0" fontId="18" fillId="4" borderId="37" xfId="0" applyFont="1" applyFill="1" applyBorder="1" applyAlignment="1">
      <alignment horizontal="center" wrapText="1"/>
    </xf>
    <xf numFmtId="0" fontId="18" fillId="4" borderId="18" xfId="0" applyFont="1" applyFill="1" applyBorder="1" applyAlignment="1">
      <alignment horizontal="center" wrapText="1"/>
    </xf>
    <xf numFmtId="3" fontId="18" fillId="4" borderId="12" xfId="0" applyNumberFormat="1" applyFont="1" applyFill="1" applyBorder="1" applyAlignment="1">
      <alignment horizontal="center" wrapText="1"/>
    </xf>
    <xf numFmtId="3" fontId="18" fillId="4" borderId="37" xfId="0" applyNumberFormat="1" applyFont="1" applyFill="1" applyBorder="1" applyAlignment="1">
      <alignment horizontal="center" wrapText="1"/>
    </xf>
    <xf numFmtId="3" fontId="18" fillId="4" borderId="18" xfId="0" applyNumberFormat="1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vertical="center" readingOrder="2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3" borderId="8" xfId="0" applyFont="1" applyFill="1" applyBorder="1" applyAlignment="1">
      <alignment horizontal="center" vertical="center" wrapText="1" readingOrder="2"/>
    </xf>
    <xf numFmtId="49" fontId="24" fillId="3" borderId="5" xfId="0" applyNumberFormat="1" applyFont="1" applyFill="1" applyBorder="1" applyAlignment="1">
      <alignment horizontal="right"/>
    </xf>
    <xf numFmtId="49" fontId="24" fillId="3" borderId="42" xfId="0" applyNumberFormat="1" applyFont="1" applyFill="1" applyBorder="1" applyAlignment="1">
      <alignment horizontal="right"/>
    </xf>
    <xf numFmtId="0" fontId="20" fillId="2" borderId="35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20" fillId="2" borderId="33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horizontal="center" vertical="center" wrapText="1" readingOrder="2"/>
    </xf>
    <xf numFmtId="0" fontId="20" fillId="2" borderId="8" xfId="0" applyFont="1" applyFill="1" applyBorder="1" applyAlignment="1">
      <alignment horizontal="center" vertical="center" wrapText="1" readingOrder="2"/>
    </xf>
    <xf numFmtId="0" fontId="29" fillId="2" borderId="39" xfId="0" applyFont="1" applyFill="1" applyBorder="1" applyAlignment="1">
      <alignment horizontal="center"/>
    </xf>
    <xf numFmtId="0" fontId="29" fillId="2" borderId="40" xfId="0" applyFont="1" applyFill="1" applyBorder="1" applyAlignment="1">
      <alignment horizontal="center"/>
    </xf>
    <xf numFmtId="0" fontId="29" fillId="2" borderId="41" xfId="0" applyFont="1" applyFill="1" applyBorder="1" applyAlignment="1">
      <alignment horizontal="center"/>
    </xf>
    <xf numFmtId="49" fontId="24" fillId="3" borderId="23" xfId="0" applyNumberFormat="1" applyFont="1" applyFill="1" applyBorder="1" applyAlignment="1">
      <alignment horizontal="right"/>
    </xf>
    <xf numFmtId="49" fontId="24" fillId="3" borderId="24" xfId="0" applyNumberFormat="1" applyFont="1" applyFill="1" applyBorder="1" applyAlignment="1">
      <alignment horizontal="right"/>
    </xf>
    <xf numFmtId="0" fontId="11" fillId="2" borderId="30" xfId="0" applyFont="1" applyFill="1" applyBorder="1" applyAlignment="1">
      <alignment horizontal="center" vertical="center" readingOrder="2"/>
    </xf>
    <xf numFmtId="0" fontId="11" fillId="2" borderId="30" xfId="0" applyFont="1" applyFill="1" applyBorder="1" applyAlignment="1">
      <alignment horizontal="center" vertical="center" wrapText="1" readingOrder="2"/>
    </xf>
    <xf numFmtId="0" fontId="11" fillId="3" borderId="30" xfId="0" applyFont="1" applyFill="1" applyBorder="1" applyAlignment="1">
      <alignment horizontal="center" vertical="center" wrapText="1" readingOrder="2"/>
    </xf>
    <xf numFmtId="0" fontId="11" fillId="2" borderId="16" xfId="0" applyFont="1" applyFill="1" applyBorder="1" applyAlignment="1">
      <alignment horizontal="center" vertical="center" wrapText="1"/>
    </xf>
    <xf numFmtId="0" fontId="25" fillId="3" borderId="9" xfId="0" applyFont="1" applyFill="1" applyBorder="1" applyAlignment="1">
      <alignment horizontal="center"/>
    </xf>
    <xf numFmtId="0" fontId="25" fillId="3" borderId="10" xfId="0" applyFont="1" applyFill="1" applyBorder="1" applyAlignment="1">
      <alignment horizontal="center"/>
    </xf>
  </cellXfs>
  <cellStyles count="9">
    <cellStyle name="Comma" xfId="1" builtinId="3"/>
    <cellStyle name="Normal" xfId="0" builtinId="0"/>
    <cellStyle name="Normal 2" xfId="6" xr:uid="{4FC752CD-19EC-422A-8EED-82469F4CD00A}"/>
    <cellStyle name="Normal 2 3" xfId="7" xr:uid="{9D8943CC-A270-4670-8255-6D7FC38C599C}"/>
    <cellStyle name="Normal 3" xfId="5" xr:uid="{3992DFC2-32C5-4418-8296-A5AA184CD902}"/>
    <cellStyle name="Normal 6" xfId="8" xr:uid="{0E8D8778-F0F7-4B05-B23B-EAB9CF3B3B65}"/>
    <cellStyle name="Percent" xfId="2" builtinId="5"/>
    <cellStyle name="היפר-קישור" xfId="3" builtinId="8"/>
    <cellStyle name="פסיק [0]" xfId="4" builtinId="6"/>
  </cellStyles>
  <dxfs count="38">
    <dxf>
      <fill>
        <patternFill>
          <bgColor rgb="FFFF7C80"/>
        </patternFill>
      </fill>
    </dxf>
    <dxf>
      <fill>
        <patternFill>
          <bgColor rgb="FF33CCFF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fgColor indexed="29"/>
          <bgColor indexed="44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ill>
        <patternFill>
          <fgColor indexed="29"/>
          <bgColor indexed="44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47"/>
      </font>
    </dxf>
    <dxf>
      <fill>
        <patternFill>
          <fgColor indexed="29"/>
          <bgColor indexed="44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47"/>
      </font>
    </dxf>
    <dxf>
      <fill>
        <patternFill>
          <fgColor indexed="29"/>
          <bgColor indexed="44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ill>
        <patternFill>
          <fgColor indexed="29"/>
          <bgColor indexed="44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ill>
        <patternFill>
          <fgColor indexed="29"/>
          <bgColor indexed="44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ill>
        <patternFill>
          <fgColor indexed="29"/>
          <bgColor indexed="44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47"/>
      </font>
    </dxf>
    <dxf>
      <fill>
        <patternFill>
          <fgColor indexed="29"/>
          <bgColor indexed="29"/>
        </patternFill>
      </fill>
    </dxf>
    <dxf>
      <font>
        <condense val="0"/>
        <extend val="0"/>
        <color auto="1"/>
      </font>
      <fill>
        <patternFill>
          <bgColor indexed="44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3" tint="0.59987182226020086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ill>
        <patternFill>
          <bgColor theme="7" tint="0.79989013336588644"/>
        </patternFill>
      </fill>
    </dxf>
    <dxf>
      <fill>
        <patternFill>
          <bgColor theme="6" tint="0.79989013336588644"/>
        </patternFill>
      </fill>
    </dxf>
    <dxf>
      <fill>
        <patternFill>
          <bgColor theme="3" tint="0.79989013336588644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theme="7" tint="0.79989013336588644"/>
        </patternFill>
      </fill>
    </dxf>
    <dxf>
      <fill>
        <patternFill>
          <bgColor theme="6" tint="0.79989013336588644"/>
        </patternFill>
      </fill>
    </dxf>
    <dxf>
      <fill>
        <patternFill>
          <bgColor theme="3" tint="0.7998901333658864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F2F2F2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CCFF"/>
      <color rgb="FFFF7C8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y.innovationisrael.org.il/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  <pageSetUpPr fitToPage="1"/>
  </sheetPr>
  <dimension ref="A2:N34"/>
  <sheetViews>
    <sheetView showGridLines="0" rightToLeft="1" tabSelected="1" zoomScaleNormal="100" workbookViewId="0"/>
  </sheetViews>
  <sheetFormatPr defaultRowHeight="12.75" x14ac:dyDescent="0.2"/>
  <cols>
    <col min="1" max="1" width="5.140625" style="2" customWidth="1"/>
    <col min="2" max="2" width="11.7109375" style="1" customWidth="1"/>
    <col min="3" max="3" width="47.7109375" style="2" customWidth="1"/>
    <col min="4" max="4" width="11.7109375" style="2" customWidth="1"/>
    <col min="5" max="5" width="40.42578125" style="2" customWidth="1"/>
    <col min="6" max="6" width="34.42578125" style="2" customWidth="1"/>
    <col min="7" max="10" width="11.7109375" style="2" customWidth="1"/>
    <col min="11" max="11" width="9" style="2" customWidth="1"/>
    <col min="12" max="16384" width="9.140625" style="2"/>
  </cols>
  <sheetData>
    <row r="2" spans="1:11" ht="23.25" customHeight="1" x14ac:dyDescent="0.35">
      <c r="A2" s="234" t="s">
        <v>106</v>
      </c>
      <c r="B2" s="235"/>
      <c r="C2" s="235"/>
      <c r="D2" s="235"/>
      <c r="E2" s="235"/>
      <c r="F2" s="235"/>
      <c r="G2" s="235"/>
      <c r="H2" s="235"/>
      <c r="I2" s="235"/>
      <c r="J2" s="235"/>
      <c r="K2" s="236"/>
    </row>
    <row r="3" spans="1:11" ht="29.25" customHeight="1" x14ac:dyDescent="0.3">
      <c r="A3" s="173">
        <v>1</v>
      </c>
      <c r="B3" s="241" t="s">
        <v>104</v>
      </c>
      <c r="C3" s="241"/>
      <c r="D3" s="241"/>
      <c r="E3" s="241"/>
      <c r="F3" s="241"/>
      <c r="G3" s="241"/>
      <c r="H3" s="241"/>
      <c r="I3" s="241"/>
      <c r="J3" s="241"/>
      <c r="K3" s="242"/>
    </row>
    <row r="4" spans="1:11" ht="29.25" customHeight="1" x14ac:dyDescent="0.3">
      <c r="A4" s="174"/>
      <c r="B4" s="243" t="s">
        <v>105</v>
      </c>
      <c r="C4" s="243"/>
      <c r="D4" s="243"/>
      <c r="E4" s="243"/>
      <c r="F4" s="243"/>
      <c r="G4" s="243"/>
      <c r="H4" s="243"/>
      <c r="I4" s="243"/>
      <c r="J4" s="243"/>
      <c r="K4" s="244"/>
    </row>
    <row r="5" spans="1:11" ht="29.25" customHeight="1" x14ac:dyDescent="0.3">
      <c r="A5" s="173">
        <v>2</v>
      </c>
      <c r="B5" s="230" t="s">
        <v>107</v>
      </c>
      <c r="C5" s="230"/>
      <c r="D5" s="230"/>
      <c r="E5" s="230"/>
      <c r="F5" s="230"/>
      <c r="G5" s="230"/>
      <c r="H5" s="230"/>
      <c r="I5" s="230"/>
      <c r="J5" s="230"/>
      <c r="K5" s="231"/>
    </row>
    <row r="6" spans="1:11" ht="29.25" customHeight="1" x14ac:dyDescent="0.3">
      <c r="A6" s="174"/>
      <c r="B6" s="232"/>
      <c r="C6" s="232"/>
      <c r="D6" s="232"/>
      <c r="E6" s="232"/>
      <c r="F6" s="232"/>
      <c r="G6" s="232"/>
      <c r="H6" s="232"/>
      <c r="I6" s="232"/>
      <c r="J6" s="232"/>
      <c r="K6" s="233"/>
    </row>
    <row r="7" spans="1:11" ht="29.25" customHeight="1" x14ac:dyDescent="0.3">
      <c r="A7" s="173">
        <v>3</v>
      </c>
      <c r="B7" s="230" t="s">
        <v>69</v>
      </c>
      <c r="C7" s="230"/>
      <c r="D7" s="230"/>
      <c r="E7" s="230"/>
      <c r="F7" s="230"/>
      <c r="G7" s="230"/>
      <c r="H7" s="230"/>
      <c r="I7" s="230"/>
      <c r="J7" s="230"/>
      <c r="K7" s="231"/>
    </row>
    <row r="8" spans="1:11" ht="29.25" customHeight="1" x14ac:dyDescent="0.3">
      <c r="A8" s="174"/>
      <c r="B8" s="232" t="s">
        <v>108</v>
      </c>
      <c r="C8" s="232"/>
      <c r="D8" s="232"/>
      <c r="E8" s="232"/>
      <c r="F8" s="232"/>
      <c r="G8" s="232"/>
      <c r="H8" s="232"/>
      <c r="I8" s="232"/>
      <c r="J8" s="232"/>
      <c r="K8" s="233"/>
    </row>
    <row r="9" spans="1:11" ht="29.25" customHeight="1" x14ac:dyDescent="0.3">
      <c r="A9" s="173">
        <v>4</v>
      </c>
      <c r="B9" s="230" t="s">
        <v>70</v>
      </c>
      <c r="C9" s="230"/>
      <c r="D9" s="230"/>
      <c r="E9" s="230"/>
      <c r="F9" s="230"/>
      <c r="G9" s="230"/>
      <c r="H9" s="230"/>
      <c r="I9" s="230"/>
      <c r="J9" s="230"/>
      <c r="K9" s="231"/>
    </row>
    <row r="10" spans="1:11" ht="29.25" customHeight="1" x14ac:dyDescent="0.3">
      <c r="A10" s="174"/>
      <c r="B10" s="232" t="s">
        <v>71</v>
      </c>
      <c r="C10" s="232"/>
      <c r="D10" s="232"/>
      <c r="E10" s="232"/>
      <c r="F10" s="232"/>
      <c r="G10" s="232"/>
      <c r="H10" s="232"/>
      <c r="I10" s="232"/>
      <c r="J10" s="232"/>
      <c r="K10" s="233"/>
    </row>
    <row r="11" spans="1:11" s="1" customFormat="1" ht="29.25" customHeight="1" x14ac:dyDescent="0.3">
      <c r="A11" s="175">
        <v>5</v>
      </c>
      <c r="B11" s="230" t="s">
        <v>89</v>
      </c>
      <c r="C11" s="230"/>
      <c r="D11" s="230"/>
      <c r="E11" s="230"/>
      <c r="F11" s="230"/>
      <c r="G11" s="230"/>
      <c r="H11" s="230"/>
      <c r="I11" s="230"/>
      <c r="J11" s="230"/>
      <c r="K11" s="231"/>
    </row>
    <row r="12" spans="1:11" s="1" customFormat="1" ht="29.25" customHeight="1" x14ac:dyDescent="0.3">
      <c r="A12" s="176"/>
      <c r="B12" s="232" t="s">
        <v>75</v>
      </c>
      <c r="C12" s="232"/>
      <c r="D12" s="232"/>
      <c r="E12" s="232"/>
      <c r="F12" s="232"/>
      <c r="G12" s="232"/>
      <c r="H12" s="232"/>
      <c r="I12" s="232"/>
      <c r="J12" s="232"/>
      <c r="K12" s="233"/>
    </row>
    <row r="13" spans="1:11" ht="29.25" customHeight="1" x14ac:dyDescent="0.3">
      <c r="A13" s="173">
        <v>6</v>
      </c>
      <c r="B13" s="230" t="s">
        <v>72</v>
      </c>
      <c r="C13" s="230"/>
      <c r="D13" s="230"/>
      <c r="E13" s="230"/>
      <c r="F13" s="230"/>
      <c r="G13" s="230"/>
      <c r="H13" s="230"/>
      <c r="I13" s="230"/>
      <c r="J13" s="230"/>
      <c r="K13" s="231"/>
    </row>
    <row r="14" spans="1:11" ht="29.25" customHeight="1" x14ac:dyDescent="0.3">
      <c r="A14" s="174"/>
      <c r="B14" s="232" t="s">
        <v>73</v>
      </c>
      <c r="C14" s="232"/>
      <c r="D14" s="232"/>
      <c r="E14" s="232"/>
      <c r="F14" s="232"/>
      <c r="G14" s="232"/>
      <c r="H14" s="232"/>
      <c r="I14" s="232"/>
      <c r="J14" s="232"/>
      <c r="K14" s="233"/>
    </row>
    <row r="15" spans="1:11" ht="29.25" customHeight="1" x14ac:dyDescent="0.3">
      <c r="A15" s="174">
        <v>7</v>
      </c>
      <c r="B15" s="232" t="s">
        <v>109</v>
      </c>
      <c r="C15" s="232"/>
      <c r="D15" s="232"/>
      <c r="E15" s="232"/>
      <c r="F15" s="232"/>
      <c r="G15" s="232"/>
      <c r="H15" s="232"/>
      <c r="I15" s="232"/>
      <c r="J15" s="232"/>
      <c r="K15" s="233"/>
    </row>
    <row r="16" spans="1:11" ht="23.25" customHeight="1" x14ac:dyDescent="0.2"/>
    <row r="18" spans="2:14" ht="23.25" x14ac:dyDescent="0.35">
      <c r="B18" s="172" t="s">
        <v>46</v>
      </c>
    </row>
    <row r="20" spans="2:14" s="159" customFormat="1" ht="44.25" customHeight="1" x14ac:dyDescent="0.25">
      <c r="B20" s="161" t="s">
        <v>4</v>
      </c>
      <c r="C20" s="161" t="s">
        <v>44</v>
      </c>
      <c r="D20" s="229" t="s">
        <v>90</v>
      </c>
      <c r="E20" s="229"/>
      <c r="F20" s="162" t="s">
        <v>83</v>
      </c>
    </row>
    <row r="21" spans="2:14" ht="76.5" customHeight="1" x14ac:dyDescent="0.2">
      <c r="B21" s="160">
        <v>1</v>
      </c>
      <c r="C21" s="158" t="s">
        <v>162</v>
      </c>
      <c r="D21" s="227">
        <v>30000</v>
      </c>
      <c r="E21" s="228">
        <v>30000</v>
      </c>
      <c r="F21" s="164">
        <v>1</v>
      </c>
    </row>
    <row r="22" spans="2:14" ht="49.5" customHeight="1" x14ac:dyDescent="0.2">
      <c r="B22" s="160">
        <v>2</v>
      </c>
      <c r="C22" s="158" t="s">
        <v>163</v>
      </c>
      <c r="D22" s="227">
        <v>30000</v>
      </c>
      <c r="E22" s="228">
        <v>30000</v>
      </c>
      <c r="F22" s="164">
        <v>1</v>
      </c>
      <c r="G22" s="202" t="s">
        <v>110</v>
      </c>
    </row>
    <row r="23" spans="2:14" ht="34.5" customHeight="1" x14ac:dyDescent="0.2">
      <c r="B23" s="160">
        <v>4</v>
      </c>
      <c r="C23" s="158" t="s">
        <v>164</v>
      </c>
      <c r="D23" s="227">
        <v>35000</v>
      </c>
      <c r="E23" s="228">
        <v>35000</v>
      </c>
      <c r="F23" s="164">
        <v>0.75</v>
      </c>
    </row>
    <row r="24" spans="2:14" ht="34.5" customHeight="1" x14ac:dyDescent="0.2">
      <c r="B24" s="160">
        <v>5</v>
      </c>
      <c r="C24" s="158" t="s">
        <v>84</v>
      </c>
      <c r="D24" s="227">
        <v>30000</v>
      </c>
      <c r="E24" s="228">
        <v>30000</v>
      </c>
      <c r="F24" s="164">
        <v>1</v>
      </c>
    </row>
    <row r="25" spans="2:14" ht="34.5" customHeight="1" x14ac:dyDescent="0.2">
      <c r="B25" s="160">
        <v>6</v>
      </c>
      <c r="C25" s="158" t="s">
        <v>45</v>
      </c>
      <c r="D25" s="227">
        <v>30000</v>
      </c>
      <c r="E25" s="228">
        <v>30000</v>
      </c>
      <c r="F25" s="164">
        <v>0.3</v>
      </c>
      <c r="G25" s="202" t="s">
        <v>85</v>
      </c>
    </row>
    <row r="26" spans="2:14" ht="34.5" customHeight="1" x14ac:dyDescent="0.2">
      <c r="B26" s="160">
        <v>8</v>
      </c>
      <c r="C26" s="158" t="s">
        <v>94</v>
      </c>
      <c r="D26" s="227">
        <v>42000</v>
      </c>
      <c r="E26" s="228">
        <v>42000</v>
      </c>
      <c r="F26" s="164">
        <v>1</v>
      </c>
    </row>
    <row r="27" spans="2:14" ht="37.5" customHeight="1" x14ac:dyDescent="0.2">
      <c r="B27" s="160">
        <v>9</v>
      </c>
      <c r="C27" s="158" t="s">
        <v>102</v>
      </c>
      <c r="D27" s="227">
        <v>35000</v>
      </c>
      <c r="E27" s="228">
        <v>35000</v>
      </c>
      <c r="F27" s="164">
        <v>1</v>
      </c>
    </row>
    <row r="28" spans="2:14" ht="90.75" customHeight="1" x14ac:dyDescent="0.2">
      <c r="B28" s="160">
        <v>13</v>
      </c>
      <c r="C28" s="158" t="s">
        <v>165</v>
      </c>
      <c r="D28" s="227">
        <v>35000</v>
      </c>
      <c r="E28" s="228">
        <v>35000</v>
      </c>
      <c r="F28" s="164">
        <v>1</v>
      </c>
    </row>
    <row r="29" spans="2:14" ht="74.25" customHeight="1" x14ac:dyDescent="0.2">
      <c r="B29" s="160">
        <v>15</v>
      </c>
      <c r="C29" s="158" t="s">
        <v>166</v>
      </c>
      <c r="D29" s="227">
        <v>20000</v>
      </c>
      <c r="E29" s="228">
        <v>20000</v>
      </c>
      <c r="F29" s="164">
        <v>1</v>
      </c>
    </row>
    <row r="30" spans="2:14" ht="57" customHeight="1" x14ac:dyDescent="0.2">
      <c r="B30" s="160">
        <v>19</v>
      </c>
      <c r="C30" s="158" t="s">
        <v>103</v>
      </c>
      <c r="D30" s="227">
        <v>16000</v>
      </c>
      <c r="E30" s="228">
        <v>16000</v>
      </c>
      <c r="F30" s="164">
        <v>1</v>
      </c>
    </row>
    <row r="31" spans="2:14" ht="60" customHeight="1" x14ac:dyDescent="0.2">
      <c r="B31" s="160">
        <v>20</v>
      </c>
      <c r="C31" s="158" t="s">
        <v>167</v>
      </c>
      <c r="D31" s="239">
        <v>10000000</v>
      </c>
      <c r="E31" s="240"/>
      <c r="F31" s="164">
        <v>1</v>
      </c>
      <c r="G31" s="202" t="s">
        <v>168</v>
      </c>
    </row>
    <row r="32" spans="2:14" ht="37.5" customHeight="1" x14ac:dyDescent="0.25">
      <c r="B32" s="160"/>
      <c r="C32" s="158"/>
      <c r="D32" s="237"/>
      <c r="E32" s="238"/>
      <c r="F32" s="164"/>
      <c r="G32" s="163"/>
      <c r="H32" s="163"/>
      <c r="I32" s="163"/>
      <c r="J32" s="163"/>
      <c r="K32" s="163"/>
      <c r="L32" s="163"/>
      <c r="M32" s="163"/>
      <c r="N32" s="163"/>
    </row>
    <row r="33" spans="2:14" ht="37.5" customHeight="1" x14ac:dyDescent="0.25">
      <c r="B33" s="160"/>
      <c r="C33" s="158"/>
      <c r="D33" s="237"/>
      <c r="E33" s="238"/>
      <c r="F33" s="164"/>
      <c r="G33" s="163"/>
      <c r="H33" s="163"/>
      <c r="I33" s="163"/>
      <c r="J33" s="163"/>
      <c r="K33" s="163"/>
      <c r="L33" s="163"/>
      <c r="M33" s="163"/>
      <c r="N33" s="163"/>
    </row>
    <row r="34" spans="2:14" ht="37.5" customHeight="1" x14ac:dyDescent="0.2">
      <c r="B34" s="160"/>
      <c r="C34" s="158"/>
      <c r="D34" s="237"/>
      <c r="E34" s="238"/>
      <c r="F34" s="164"/>
    </row>
  </sheetData>
  <sheetProtection algorithmName="SHA-512" hashValue="SuHWLvWT6UUS+k1pXw6nFDCezQvd2Zi0qDCM8PTGFoIf+fR0BoYAKRKiEQCMBQbyi8J8VG+647SkKkdMMV201Q==" saltValue="rIaGIjk4wIM6OZoXxqe4qg==" spinCount="100000" sheet="1" objects="1" scenarios="1"/>
  <mergeCells count="29">
    <mergeCell ref="A2:K2"/>
    <mergeCell ref="D33:E33"/>
    <mergeCell ref="D34:E34"/>
    <mergeCell ref="D28:E28"/>
    <mergeCell ref="D29:E29"/>
    <mergeCell ref="D30:E30"/>
    <mergeCell ref="D31:E31"/>
    <mergeCell ref="D32:E32"/>
    <mergeCell ref="D27:E27"/>
    <mergeCell ref="B3:K3"/>
    <mergeCell ref="B4:K4"/>
    <mergeCell ref="B6:K6"/>
    <mergeCell ref="B5:K5"/>
    <mergeCell ref="B15:K15"/>
    <mergeCell ref="B13:K13"/>
    <mergeCell ref="B10:K10"/>
    <mergeCell ref="B11:K11"/>
    <mergeCell ref="B12:K12"/>
    <mergeCell ref="B7:K7"/>
    <mergeCell ref="B9:K9"/>
    <mergeCell ref="B14:K14"/>
    <mergeCell ref="B8:K8"/>
    <mergeCell ref="D24:E24"/>
    <mergeCell ref="D25:E25"/>
    <mergeCell ref="D26:E26"/>
    <mergeCell ref="D20:E20"/>
    <mergeCell ref="D21:E21"/>
    <mergeCell ref="D22:E22"/>
    <mergeCell ref="D23:E23"/>
  </mergeCells>
  <phoneticPr fontId="6" type="noConversion"/>
  <pageMargins left="0.75" right="0.75" top="1" bottom="1" header="0.5" footer="0.5"/>
  <pageSetup paperSize="9" scale="57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5"/>
    <pageSetUpPr fitToPage="1"/>
  </sheetPr>
  <dimension ref="A1:N131"/>
  <sheetViews>
    <sheetView rightToLeft="1" zoomScaleNormal="100" workbookViewId="0">
      <selection sqref="A1:B1"/>
    </sheetView>
  </sheetViews>
  <sheetFormatPr defaultRowHeight="26.25" customHeight="1" x14ac:dyDescent="0.3"/>
  <cols>
    <col min="1" max="1" width="4" style="8" customWidth="1"/>
    <col min="2" max="2" width="30.85546875" style="8" customWidth="1"/>
    <col min="3" max="3" width="27.5703125" style="8" bestFit="1" customWidth="1"/>
    <col min="4" max="4" width="15.5703125" style="8" customWidth="1"/>
    <col min="5" max="5" width="20.28515625" style="8" customWidth="1"/>
    <col min="6" max="6" width="28.140625" style="8" customWidth="1"/>
    <col min="7" max="7" width="29.42578125" style="8" customWidth="1"/>
    <col min="8" max="8" width="20.28515625" style="8" customWidth="1"/>
    <col min="9" max="9" width="5.28515625" style="8" customWidth="1"/>
    <col min="10" max="10" width="15.7109375" style="8" customWidth="1"/>
    <col min="11" max="11" width="9.140625" style="8"/>
    <col min="12" max="12" width="15" style="8" customWidth="1"/>
    <col min="13" max="16384" width="9.140625" style="8"/>
  </cols>
  <sheetData>
    <row r="1" spans="1:9" ht="20.25" customHeight="1" x14ac:dyDescent="0.3">
      <c r="A1" s="280" t="s">
        <v>174</v>
      </c>
      <c r="B1" s="281"/>
      <c r="C1" s="226" t="s">
        <v>175</v>
      </c>
      <c r="D1" s="281" t="s">
        <v>176</v>
      </c>
      <c r="E1" s="281"/>
      <c r="F1" s="226">
        <v>45352</v>
      </c>
      <c r="G1" s="219" t="s">
        <v>177</v>
      </c>
      <c r="H1" s="282" t="s">
        <v>179</v>
      </c>
      <c r="I1" s="283"/>
    </row>
    <row r="2" spans="1:9" ht="26.25" customHeight="1" x14ac:dyDescent="0.35">
      <c r="A2" s="220"/>
      <c r="B2" s="291" t="s">
        <v>100</v>
      </c>
      <c r="C2" s="291"/>
      <c r="D2" s="291"/>
      <c r="E2" s="292" t="s">
        <v>101</v>
      </c>
      <c r="F2" s="292"/>
      <c r="G2" s="221"/>
      <c r="H2" s="221"/>
      <c r="I2" s="222"/>
    </row>
    <row r="3" spans="1:9" ht="26.25" customHeight="1" x14ac:dyDescent="0.35">
      <c r="A3" s="223"/>
      <c r="B3" s="290"/>
      <c r="C3" s="290"/>
      <c r="D3" s="290"/>
      <c r="E3" s="289"/>
      <c r="F3" s="289"/>
      <c r="G3" s="224"/>
      <c r="H3" s="224"/>
      <c r="I3" s="225"/>
    </row>
    <row r="4" spans="1:9" ht="26.25" customHeight="1" thickBot="1" x14ac:dyDescent="0.35">
      <c r="A4" s="9"/>
      <c r="I4" s="10"/>
    </row>
    <row r="5" spans="1:9" ht="33.75" customHeight="1" thickBot="1" x14ac:dyDescent="0.35">
      <c r="A5" s="9"/>
      <c r="C5" s="286" t="s">
        <v>111</v>
      </c>
      <c r="D5" s="287"/>
      <c r="E5" s="287"/>
      <c r="F5" s="287"/>
      <c r="G5" s="288"/>
      <c r="I5" s="10"/>
    </row>
    <row r="6" spans="1:9" ht="33.75" customHeight="1" x14ac:dyDescent="0.3">
      <c r="A6" s="203"/>
      <c r="B6" s="205"/>
      <c r="C6" s="285" t="s">
        <v>67</v>
      </c>
      <c r="D6" s="285"/>
      <c r="E6" s="285"/>
      <c r="F6" s="285"/>
      <c r="G6" s="285"/>
      <c r="H6" s="205"/>
      <c r="I6" s="204"/>
    </row>
    <row r="7" spans="1:9" s="13" customFormat="1" ht="33.75" customHeight="1" x14ac:dyDescent="0.2">
      <c r="A7" s="12"/>
      <c r="C7" s="250" t="s">
        <v>60</v>
      </c>
      <c r="D7" s="250"/>
      <c r="E7" s="206"/>
      <c r="F7" s="250" t="s">
        <v>170</v>
      </c>
      <c r="G7" s="250"/>
      <c r="I7" s="14"/>
    </row>
    <row r="8" spans="1:9" s="73" customFormat="1" ht="42" customHeight="1" x14ac:dyDescent="0.4">
      <c r="A8" s="80"/>
      <c r="C8" s="284"/>
      <c r="D8" s="284"/>
      <c r="E8" s="13"/>
      <c r="F8" s="284"/>
      <c r="G8" s="284"/>
      <c r="H8" s="207"/>
      <c r="I8" s="81"/>
    </row>
    <row r="9" spans="1:9" ht="9.75" customHeight="1" x14ac:dyDescent="0.35">
      <c r="A9" s="9"/>
      <c r="G9" s="208"/>
      <c r="H9" s="208"/>
      <c r="I9" s="10"/>
    </row>
    <row r="10" spans="1:9" s="13" customFormat="1" ht="33.75" customHeight="1" x14ac:dyDescent="0.2">
      <c r="A10" s="12"/>
      <c r="C10" s="254" t="s">
        <v>61</v>
      </c>
      <c r="D10" s="254"/>
      <c r="E10" s="254"/>
      <c r="F10" s="254"/>
      <c r="G10" s="254"/>
      <c r="I10" s="14"/>
    </row>
    <row r="11" spans="1:9" s="22" customFormat="1" ht="44.25" customHeight="1" x14ac:dyDescent="0.35">
      <c r="A11" s="16"/>
      <c r="C11" s="251"/>
      <c r="D11" s="252"/>
      <c r="E11" s="252"/>
      <c r="F11" s="252"/>
      <c r="G11" s="253"/>
      <c r="I11" s="21"/>
    </row>
    <row r="12" spans="1:9" ht="11.25" customHeight="1" x14ac:dyDescent="0.35">
      <c r="A12" s="9"/>
      <c r="G12" s="208"/>
      <c r="H12" s="208"/>
      <c r="I12" s="10"/>
    </row>
    <row r="13" spans="1:9" ht="30.75" customHeight="1" x14ac:dyDescent="0.3">
      <c r="A13" s="9"/>
      <c r="C13" s="249" t="s">
        <v>28</v>
      </c>
      <c r="D13" s="249"/>
      <c r="E13" s="209"/>
      <c r="F13" s="249" t="s">
        <v>22</v>
      </c>
      <c r="G13" s="249"/>
      <c r="H13" s="11"/>
      <c r="I13" s="10"/>
    </row>
    <row r="14" spans="1:9" s="73" customFormat="1" ht="36" customHeight="1" x14ac:dyDescent="0.45">
      <c r="A14" s="80"/>
      <c r="C14" s="255"/>
      <c r="D14" s="255"/>
      <c r="E14" s="210"/>
      <c r="F14" s="256"/>
      <c r="G14" s="256"/>
      <c r="I14" s="81"/>
    </row>
    <row r="15" spans="1:9" ht="3" customHeight="1" x14ac:dyDescent="0.3">
      <c r="A15" s="9"/>
      <c r="C15" s="211"/>
      <c r="D15" s="11"/>
      <c r="E15" s="11"/>
      <c r="I15" s="10"/>
    </row>
    <row r="16" spans="1:9" ht="31.5" customHeight="1" x14ac:dyDescent="0.3">
      <c r="A16" s="9"/>
      <c r="C16" s="249" t="s">
        <v>91</v>
      </c>
      <c r="D16" s="249"/>
      <c r="E16" s="209"/>
      <c r="F16" s="249" t="s">
        <v>92</v>
      </c>
      <c r="G16" s="249"/>
      <c r="I16" s="10"/>
    </row>
    <row r="17" spans="1:9" s="73" customFormat="1" ht="35.25" customHeight="1" x14ac:dyDescent="0.4">
      <c r="A17" s="80"/>
      <c r="C17" s="256"/>
      <c r="D17" s="256"/>
      <c r="E17" s="210"/>
      <c r="F17" s="256"/>
      <c r="G17" s="256"/>
      <c r="I17" s="81"/>
    </row>
    <row r="18" spans="1:9" ht="11.25" customHeight="1" x14ac:dyDescent="0.3">
      <c r="A18" s="9"/>
      <c r="C18" s="211"/>
      <c r="D18" s="11"/>
      <c r="E18" s="11"/>
      <c r="I18" s="10"/>
    </row>
    <row r="19" spans="1:9" ht="30.75" customHeight="1" thickBot="1" x14ac:dyDescent="0.35">
      <c r="A19" s="9"/>
      <c r="C19" s="249" t="s">
        <v>173</v>
      </c>
      <c r="D19" s="249"/>
      <c r="E19" s="249"/>
      <c r="F19" s="249"/>
      <c r="G19" s="249"/>
      <c r="I19" s="10"/>
    </row>
    <row r="20" spans="1:9" s="73" customFormat="1" ht="53.25" customHeight="1" thickBot="1" x14ac:dyDescent="0.45">
      <c r="A20" s="80"/>
      <c r="C20" s="246" t="s">
        <v>124</v>
      </c>
      <c r="D20" s="247"/>
      <c r="E20" s="247"/>
      <c r="F20" s="247"/>
      <c r="G20" s="248"/>
      <c r="H20" s="8"/>
      <c r="I20" s="81"/>
    </row>
    <row r="21" spans="1:9" ht="20.25" x14ac:dyDescent="0.3">
      <c r="A21" s="9"/>
      <c r="F21" s="245"/>
      <c r="G21" s="245"/>
      <c r="I21" s="10"/>
    </row>
    <row r="22" spans="1:9" s="73" customFormat="1" ht="33.75" customHeight="1" x14ac:dyDescent="0.4">
      <c r="A22" s="80"/>
      <c r="E22" s="212"/>
      <c r="I22" s="81"/>
    </row>
    <row r="23" spans="1:9" ht="26.25" customHeight="1" x14ac:dyDescent="0.35">
      <c r="A23" s="9"/>
      <c r="B23" s="257" t="s">
        <v>29</v>
      </c>
      <c r="C23" s="257"/>
      <c r="D23" s="257"/>
      <c r="E23" s="257"/>
      <c r="F23" s="257"/>
      <c r="G23" s="257"/>
      <c r="H23" s="257"/>
      <c r="I23" s="10"/>
    </row>
    <row r="24" spans="1:9" ht="13.5" customHeight="1" x14ac:dyDescent="0.3">
      <c r="A24" s="9"/>
      <c r="C24" s="213"/>
      <c r="I24" s="10"/>
    </row>
    <row r="25" spans="1:9" s="41" customFormat="1" ht="93" x14ac:dyDescent="0.35">
      <c r="A25" s="39"/>
      <c r="B25" s="42" t="s">
        <v>36</v>
      </c>
      <c r="C25" s="15" t="s">
        <v>52</v>
      </c>
      <c r="D25" s="15" t="s">
        <v>51</v>
      </c>
      <c r="E25" s="15" t="s">
        <v>24</v>
      </c>
      <c r="F25" s="15" t="s">
        <v>25</v>
      </c>
      <c r="G25" s="15" t="s">
        <v>26</v>
      </c>
      <c r="H25" s="15" t="s">
        <v>27</v>
      </c>
      <c r="I25" s="40"/>
    </row>
    <row r="26" spans="1:9" s="22" customFormat="1" ht="36" customHeight="1" x14ac:dyDescent="0.35">
      <c r="A26" s="16"/>
      <c r="B26" s="17" t="s">
        <v>23</v>
      </c>
      <c r="C26" s="18"/>
      <c r="D26" s="19" t="str">
        <f>IF((COUNTA('כח אדם'!B4:I83)&gt;0),"כן","לא")</f>
        <v>לא</v>
      </c>
      <c r="E26" s="20">
        <f>'כח אדם'!L86</f>
        <v>0</v>
      </c>
      <c r="F26" s="20">
        <f t="shared" ref="F26:F32" si="0">E26+C26</f>
        <v>0</v>
      </c>
      <c r="G26" s="20">
        <f>IF(COUNTA(B45,E45)=2,'כח אדם'!Q86,0)</f>
        <v>0</v>
      </c>
      <c r="H26" s="20">
        <f t="shared" ref="H26:H34" si="1">IF(COUNTA($B$45,$E$45)=2,C26+G26,0)</f>
        <v>0</v>
      </c>
      <c r="I26" s="21"/>
    </row>
    <row r="27" spans="1:9" s="22" customFormat="1" ht="36" customHeight="1" x14ac:dyDescent="0.35">
      <c r="A27" s="16"/>
      <c r="B27" s="17" t="s">
        <v>11</v>
      </c>
      <c r="C27" s="18"/>
      <c r="D27" s="19" t="str">
        <f>IF((COUNTA(חומרים!B6:E45)&gt;0),"כן","לא")</f>
        <v>לא</v>
      </c>
      <c r="E27" s="20">
        <f>חומרים!F48</f>
        <v>0</v>
      </c>
      <c r="F27" s="20">
        <f t="shared" si="0"/>
        <v>0</v>
      </c>
      <c r="G27" s="20">
        <f>IF(COUNTA(B45,E45)=2,חומרים!J48,0)</f>
        <v>0</v>
      </c>
      <c r="H27" s="20">
        <f t="shared" si="1"/>
        <v>0</v>
      </c>
      <c r="I27" s="21"/>
    </row>
    <row r="28" spans="1:9" s="22" customFormat="1" ht="36" customHeight="1" x14ac:dyDescent="0.35">
      <c r="A28" s="16"/>
      <c r="B28" s="17" t="s">
        <v>12</v>
      </c>
      <c r="C28" s="18"/>
      <c r="D28" s="19" t="str">
        <f>IF((COUNTA('קבלני משנה בישראל'!B6:E25)&gt;0),"כן","לא")</f>
        <v>לא</v>
      </c>
      <c r="E28" s="20">
        <f>'קבלני משנה בישראל'!F26</f>
        <v>0</v>
      </c>
      <c r="F28" s="20">
        <f t="shared" si="0"/>
        <v>0</v>
      </c>
      <c r="G28" s="20">
        <f>IF(COUNTA(B45,E45)=2,'קבלני משנה בישראל'!J26,0)</f>
        <v>0</v>
      </c>
      <c r="H28" s="20">
        <f t="shared" si="1"/>
        <v>0</v>
      </c>
      <c r="I28" s="21"/>
    </row>
    <row r="29" spans="1:9" s="22" customFormat="1" ht="36" customHeight="1" x14ac:dyDescent="0.35">
      <c r="A29" s="16"/>
      <c r="B29" s="17" t="s">
        <v>13</v>
      </c>
      <c r="C29" s="18"/>
      <c r="D29" s="19" t="str">
        <f>IF((COUNTA('קבלני משנה חוץ לארץ'!B6:E25)&gt;0),"כן","לא")</f>
        <v>לא</v>
      </c>
      <c r="E29" s="20">
        <f>'קבלני משנה חוץ לארץ'!F26</f>
        <v>0</v>
      </c>
      <c r="F29" s="20">
        <f t="shared" si="0"/>
        <v>0</v>
      </c>
      <c r="G29" s="20">
        <f>IF(COUNTA(B45,E45)=2,'קבלני משנה חוץ לארץ'!J26,0)</f>
        <v>0</v>
      </c>
      <c r="H29" s="20">
        <f t="shared" si="1"/>
        <v>0</v>
      </c>
      <c r="I29" s="21"/>
    </row>
    <row r="30" spans="1:9" s="22" customFormat="1" ht="36" customHeight="1" x14ac:dyDescent="0.35">
      <c r="A30" s="16"/>
      <c r="B30" s="17" t="s">
        <v>14</v>
      </c>
      <c r="C30" s="18"/>
      <c r="D30" s="19" t="str">
        <f>IF((COUNTA('ציוד '!B6:G55)&gt;0),"כן","לא")</f>
        <v>לא</v>
      </c>
      <c r="E30" s="20">
        <f>'ציוד '!I56</f>
        <v>0</v>
      </c>
      <c r="F30" s="20">
        <f t="shared" si="0"/>
        <v>0</v>
      </c>
      <c r="G30" s="20">
        <f>IF(COUNTA(B45,E45)=2,'ציוד '!M56,0)</f>
        <v>0</v>
      </c>
      <c r="H30" s="20">
        <f t="shared" si="1"/>
        <v>0</v>
      </c>
      <c r="I30" s="21"/>
    </row>
    <row r="31" spans="1:9" s="22" customFormat="1" ht="36" customHeight="1" x14ac:dyDescent="0.35">
      <c r="A31" s="16"/>
      <c r="B31" s="17" t="s">
        <v>178</v>
      </c>
      <c r="C31" s="18"/>
      <c r="D31" s="19" t="str">
        <f>IF((COUNTA('שונות ופטנטים'!B5:D24)&gt;0),"כן","לא")</f>
        <v>לא</v>
      </c>
      <c r="E31" s="20">
        <f>+'התאמת מוצר'!F28</f>
        <v>0</v>
      </c>
      <c r="F31" s="20">
        <f>E31+C31</f>
        <v>0</v>
      </c>
      <c r="G31" s="20">
        <f>IF(COUNTA(B45,E45)=2,'התאמת מוצר'!J28,0)</f>
        <v>0</v>
      </c>
      <c r="H31" s="20">
        <f t="shared" si="1"/>
        <v>0</v>
      </c>
      <c r="I31" s="21"/>
    </row>
    <row r="32" spans="1:9" s="22" customFormat="1" ht="36" customHeight="1" x14ac:dyDescent="0.35">
      <c r="A32" s="16"/>
      <c r="B32" s="17" t="s">
        <v>15</v>
      </c>
      <c r="C32" s="18"/>
      <c r="D32" s="19" t="str">
        <f>IF((COUNTA('שונות ופטנטים'!B6:D25)&gt;0),"כן","לא")</f>
        <v>לא</v>
      </c>
      <c r="E32" s="20">
        <f>'שונות ופטנטים'!E26</f>
        <v>0</v>
      </c>
      <c r="F32" s="20">
        <f t="shared" si="0"/>
        <v>0</v>
      </c>
      <c r="G32" s="20">
        <f>IF(COUNTA(B45,E45)=2,'שונות ופטנטים'!I26,0)</f>
        <v>0</v>
      </c>
      <c r="H32" s="20">
        <f t="shared" si="1"/>
        <v>0</v>
      </c>
      <c r="I32" s="21"/>
    </row>
    <row r="33" spans="1:9" s="22" customFormat="1" ht="36" customHeight="1" x14ac:dyDescent="0.35">
      <c r="A33" s="16"/>
      <c r="B33" s="17" t="s">
        <v>117</v>
      </c>
      <c r="C33" s="18"/>
      <c r="D33" s="19" t="str">
        <f>IF((COUNTA(שיווק!B6:D25)&gt;0),"כן","לא")</f>
        <v>לא</v>
      </c>
      <c r="E33" s="20">
        <f>שיווק!F28</f>
        <v>0</v>
      </c>
      <c r="F33" s="20">
        <f t="shared" ref="F33:F34" si="2">E33+C33</f>
        <v>0</v>
      </c>
      <c r="G33" s="20">
        <f>IF(COUNTA(B45,E45)=2,שיווק!J28,0)</f>
        <v>0</v>
      </c>
      <c r="H33" s="20">
        <f t="shared" si="1"/>
        <v>0</v>
      </c>
      <c r="I33" s="21"/>
    </row>
    <row r="34" spans="1:9" s="22" customFormat="1" ht="42.75" customHeight="1" x14ac:dyDescent="0.35">
      <c r="A34" s="16"/>
      <c r="B34" s="17" t="s">
        <v>171</v>
      </c>
      <c r="C34" s="18"/>
      <c r="D34" s="19" t="str">
        <f>IF((COUNTA('ציוד יעודי'!B6:E25)&gt;0),"כן","לא")</f>
        <v>לא</v>
      </c>
      <c r="E34" s="20">
        <f>'ציוד יעודי'!F26</f>
        <v>0</v>
      </c>
      <c r="F34" s="20">
        <f t="shared" si="2"/>
        <v>0</v>
      </c>
      <c r="G34" s="20">
        <f>IF(COUNTA(B45,E45)=2,'ציוד יעודי'!J26,0)</f>
        <v>0</v>
      </c>
      <c r="H34" s="20">
        <f t="shared" si="1"/>
        <v>0</v>
      </c>
      <c r="I34" s="21"/>
    </row>
    <row r="35" spans="1:9" s="22" customFormat="1" ht="36" customHeight="1" x14ac:dyDescent="0.35">
      <c r="A35" s="16"/>
      <c r="B35" s="23" t="s">
        <v>2</v>
      </c>
      <c r="C35" s="103">
        <f>SUM(C26:C34)</f>
        <v>0</v>
      </c>
      <c r="D35" s="103">
        <v>0</v>
      </c>
      <c r="E35" s="103">
        <f>SUM(E26:E34)</f>
        <v>0</v>
      </c>
      <c r="F35" s="103">
        <f>SUM(F26:F34)</f>
        <v>0</v>
      </c>
      <c r="G35" s="103">
        <f>SUM(G26:G34)</f>
        <v>0</v>
      </c>
      <c r="H35" s="103">
        <f>SUM(H26:H34)</f>
        <v>0</v>
      </c>
      <c r="I35" s="21"/>
    </row>
    <row r="36" spans="1:9" ht="26.25" customHeight="1" x14ac:dyDescent="0.3">
      <c r="A36" s="9"/>
      <c r="I36" s="10"/>
    </row>
    <row r="37" spans="1:9" ht="33.75" customHeight="1" x14ac:dyDescent="0.3">
      <c r="A37" s="9"/>
      <c r="B37" s="260"/>
      <c r="C37" s="261"/>
      <c r="D37" s="261"/>
      <c r="E37" s="261"/>
      <c r="F37" s="261"/>
      <c r="G37" s="261"/>
      <c r="H37" s="262"/>
      <c r="I37" s="10"/>
    </row>
    <row r="38" spans="1:9" s="22" customFormat="1" ht="37.5" customHeight="1" x14ac:dyDescent="0.35">
      <c r="A38" s="16"/>
      <c r="B38" s="263"/>
      <c r="C38" s="264"/>
      <c r="D38" s="214"/>
      <c r="E38" s="264"/>
      <c r="F38" s="264"/>
      <c r="G38" s="214"/>
      <c r="H38" s="258"/>
      <c r="I38" s="21"/>
    </row>
    <row r="39" spans="1:9" s="22" customFormat="1" ht="37.5" customHeight="1" x14ac:dyDescent="0.35">
      <c r="A39" s="16"/>
      <c r="B39" s="263"/>
      <c r="C39" s="264"/>
      <c r="D39" s="214"/>
      <c r="E39" s="264"/>
      <c r="F39" s="264"/>
      <c r="G39" s="214"/>
      <c r="H39" s="258"/>
      <c r="I39" s="21"/>
    </row>
    <row r="40" spans="1:9" s="22" customFormat="1" ht="26.25" customHeight="1" thickBot="1" x14ac:dyDescent="0.4">
      <c r="A40" s="16"/>
      <c r="B40" s="265"/>
      <c r="C40" s="266"/>
      <c r="D40" s="215"/>
      <c r="E40" s="266"/>
      <c r="F40" s="266"/>
      <c r="G40" s="215"/>
      <c r="H40" s="259"/>
      <c r="I40" s="21"/>
    </row>
    <row r="41" spans="1:9" s="22" customFormat="1" ht="26.25" customHeight="1" x14ac:dyDescent="0.35">
      <c r="A41" s="16"/>
      <c r="B41" s="271" t="s">
        <v>112</v>
      </c>
      <c r="C41" s="272"/>
      <c r="D41" s="215"/>
      <c r="E41" s="270" t="s">
        <v>113</v>
      </c>
      <c r="F41" s="270"/>
      <c r="G41" s="216"/>
      <c r="H41" s="3" t="s">
        <v>114</v>
      </c>
      <c r="I41" s="21"/>
    </row>
    <row r="42" spans="1:9" s="22" customFormat="1" ht="26.25" customHeight="1" x14ac:dyDescent="0.35">
      <c r="A42" s="16"/>
      <c r="B42" s="4"/>
      <c r="C42" s="24"/>
      <c r="D42" s="25"/>
      <c r="E42" s="25"/>
      <c r="F42" s="5"/>
      <c r="G42" s="6"/>
      <c r="H42" s="7"/>
      <c r="I42" s="21"/>
    </row>
    <row r="43" spans="1:9" s="22" customFormat="1" ht="26.25" customHeight="1" x14ac:dyDescent="0.35">
      <c r="A43" s="16"/>
      <c r="B43" s="216"/>
      <c r="C43" s="88"/>
      <c r="F43" s="217"/>
      <c r="G43" s="218"/>
      <c r="H43" s="218"/>
      <c r="I43" s="21"/>
    </row>
    <row r="44" spans="1:9" s="22" customFormat="1" ht="30.75" customHeight="1" x14ac:dyDescent="0.35">
      <c r="A44" s="16"/>
      <c r="B44" s="273" t="s">
        <v>68</v>
      </c>
      <c r="C44" s="274"/>
      <c r="D44" s="274"/>
      <c r="E44" s="89"/>
      <c r="F44" s="90"/>
      <c r="G44" s="91"/>
      <c r="H44" s="92"/>
      <c r="I44" s="21"/>
    </row>
    <row r="45" spans="1:9" s="22" customFormat="1" ht="37.5" customHeight="1" x14ac:dyDescent="0.35">
      <c r="A45" s="16"/>
      <c r="B45" s="275"/>
      <c r="C45" s="276"/>
      <c r="D45" s="214"/>
      <c r="E45" s="279"/>
      <c r="F45" s="276"/>
      <c r="G45" s="214"/>
      <c r="H45" s="95"/>
      <c r="I45" s="21"/>
    </row>
    <row r="46" spans="1:9" s="22" customFormat="1" ht="26.25" customHeight="1" thickBot="1" x14ac:dyDescent="0.4">
      <c r="A46" s="16"/>
      <c r="B46" s="277"/>
      <c r="C46" s="278"/>
      <c r="D46" s="215"/>
      <c r="E46" s="278"/>
      <c r="F46" s="278"/>
      <c r="G46" s="215"/>
      <c r="H46" s="96"/>
      <c r="I46" s="21"/>
    </row>
    <row r="47" spans="1:9" s="22" customFormat="1" ht="26.25" customHeight="1" x14ac:dyDescent="0.35">
      <c r="A47" s="16"/>
      <c r="B47" s="267" t="s">
        <v>66</v>
      </c>
      <c r="C47" s="268"/>
      <c r="D47" s="93"/>
      <c r="E47" s="269" t="s">
        <v>65</v>
      </c>
      <c r="F47" s="269"/>
      <c r="G47" s="94"/>
      <c r="H47" s="97"/>
      <c r="I47" s="21"/>
    </row>
    <row r="48" spans="1:9" ht="26.25" customHeight="1" thickBot="1" x14ac:dyDescent="0.35">
      <c r="A48" s="26"/>
      <c r="B48" s="27"/>
      <c r="C48" s="27"/>
      <c r="D48" s="27"/>
      <c r="E48" s="27"/>
      <c r="F48" s="27"/>
      <c r="G48" s="27"/>
      <c r="H48" s="27"/>
      <c r="I48" s="28"/>
    </row>
    <row r="51" spans="6:6" ht="26.25" customHeight="1" x14ac:dyDescent="0.3">
      <c r="F51" s="11"/>
    </row>
    <row r="79" spans="2:14" ht="26.25" hidden="1" customHeight="1" x14ac:dyDescent="0.3"/>
    <row r="80" spans="2:14" ht="26.25" hidden="1" customHeight="1" x14ac:dyDescent="0.3">
      <c r="B80" s="186" t="s">
        <v>160</v>
      </c>
      <c r="C80" s="187">
        <f>MATCH(C20,B81:B116,0)</f>
        <v>1</v>
      </c>
      <c r="D80" s="177" t="s">
        <v>115</v>
      </c>
      <c r="E80" s="178" t="s">
        <v>11</v>
      </c>
      <c r="F80" s="178" t="s">
        <v>116</v>
      </c>
      <c r="G80" s="178" t="s">
        <v>86</v>
      </c>
      <c r="H80" s="178" t="s">
        <v>117</v>
      </c>
      <c r="I80" s="178" t="s">
        <v>118</v>
      </c>
      <c r="J80" s="178" t="s">
        <v>119</v>
      </c>
      <c r="K80" s="178" t="s">
        <v>120</v>
      </c>
      <c r="L80" s="178" t="s">
        <v>121</v>
      </c>
      <c r="M80" s="177" t="s">
        <v>122</v>
      </c>
      <c r="N80" s="178" t="s">
        <v>123</v>
      </c>
    </row>
    <row r="81" spans="2:14" ht="26.25" hidden="1" customHeight="1" x14ac:dyDescent="0.3">
      <c r="B81" s="179" t="s">
        <v>124</v>
      </c>
      <c r="C81" s="180">
        <v>1</v>
      </c>
      <c r="D81" s="181">
        <v>0</v>
      </c>
      <c r="E81" s="181">
        <v>0</v>
      </c>
      <c r="F81" s="181">
        <v>0</v>
      </c>
      <c r="G81" s="181">
        <v>0</v>
      </c>
      <c r="H81" s="181">
        <v>0</v>
      </c>
      <c r="I81" s="181">
        <v>0</v>
      </c>
      <c r="J81" s="181">
        <v>0</v>
      </c>
      <c r="K81" s="182">
        <v>0</v>
      </c>
      <c r="L81" s="181">
        <v>0</v>
      </c>
      <c r="M81" s="181">
        <v>0</v>
      </c>
      <c r="N81" s="181">
        <v>0</v>
      </c>
    </row>
    <row r="82" spans="2:14" ht="26.25" hidden="1" customHeight="1" x14ac:dyDescent="0.3">
      <c r="B82" s="179" t="s">
        <v>125</v>
      </c>
      <c r="C82" s="183">
        <v>2</v>
      </c>
      <c r="D82" s="181">
        <v>1</v>
      </c>
      <c r="E82" s="181">
        <v>1</v>
      </c>
      <c r="F82" s="181">
        <v>1</v>
      </c>
      <c r="G82" s="181">
        <v>1</v>
      </c>
      <c r="H82" s="181">
        <v>1</v>
      </c>
      <c r="I82" s="181">
        <v>0</v>
      </c>
      <c r="J82" s="181">
        <v>0.2</v>
      </c>
      <c r="K82" s="182">
        <f>1/3</f>
        <v>0.33333333333333331</v>
      </c>
      <c r="L82" s="181">
        <v>0</v>
      </c>
      <c r="M82" s="181">
        <v>0</v>
      </c>
      <c r="N82" s="181">
        <v>1</v>
      </c>
    </row>
    <row r="83" spans="2:14" ht="26.25" hidden="1" customHeight="1" x14ac:dyDescent="0.3">
      <c r="B83" s="179" t="s">
        <v>126</v>
      </c>
      <c r="C83" s="180">
        <v>3</v>
      </c>
      <c r="D83" s="181">
        <v>1</v>
      </c>
      <c r="E83" s="181">
        <v>1</v>
      </c>
      <c r="F83" s="181">
        <v>1</v>
      </c>
      <c r="G83" s="181">
        <v>1</v>
      </c>
      <c r="H83" s="181">
        <v>0</v>
      </c>
      <c r="I83" s="181">
        <v>0</v>
      </c>
      <c r="J83" s="181">
        <v>0.2</v>
      </c>
      <c r="K83" s="182">
        <f t="shared" ref="K83:K102" si="3">1/3</f>
        <v>0.33333333333333331</v>
      </c>
      <c r="L83" s="181">
        <v>0</v>
      </c>
      <c r="M83" s="181">
        <v>0</v>
      </c>
      <c r="N83" s="181">
        <v>1</v>
      </c>
    </row>
    <row r="84" spans="2:14" ht="26.25" hidden="1" customHeight="1" x14ac:dyDescent="0.3">
      <c r="B84" s="179" t="s">
        <v>127</v>
      </c>
      <c r="C84" s="183">
        <v>4</v>
      </c>
      <c r="D84" s="181">
        <v>1</v>
      </c>
      <c r="E84" s="181">
        <v>1</v>
      </c>
      <c r="F84" s="181">
        <v>1</v>
      </c>
      <c r="G84" s="181">
        <v>1</v>
      </c>
      <c r="H84" s="181">
        <v>0</v>
      </c>
      <c r="I84" s="181">
        <v>1</v>
      </c>
      <c r="J84" s="181">
        <v>0.2</v>
      </c>
      <c r="K84" s="182">
        <f t="shared" si="3"/>
        <v>0.33333333333333331</v>
      </c>
      <c r="L84" s="181">
        <v>0</v>
      </c>
      <c r="M84" s="181">
        <v>0</v>
      </c>
      <c r="N84" s="181">
        <v>1</v>
      </c>
    </row>
    <row r="85" spans="2:14" ht="26.25" hidden="1" customHeight="1" x14ac:dyDescent="0.3">
      <c r="B85" s="179" t="s">
        <v>128</v>
      </c>
      <c r="C85" s="180">
        <v>5</v>
      </c>
      <c r="D85" s="181">
        <v>1</v>
      </c>
      <c r="E85" s="181">
        <v>1</v>
      </c>
      <c r="F85" s="181">
        <v>1</v>
      </c>
      <c r="G85" s="181">
        <v>1</v>
      </c>
      <c r="H85" s="181">
        <v>1</v>
      </c>
      <c r="I85" s="181">
        <v>1</v>
      </c>
      <c r="J85" s="181">
        <v>0.2</v>
      </c>
      <c r="K85" s="182">
        <f t="shared" si="3"/>
        <v>0.33333333333333331</v>
      </c>
      <c r="L85" s="181">
        <v>0</v>
      </c>
      <c r="M85" s="181">
        <v>0</v>
      </c>
      <c r="N85" s="181">
        <v>1</v>
      </c>
    </row>
    <row r="86" spans="2:14" ht="26.25" hidden="1" customHeight="1" x14ac:dyDescent="0.3">
      <c r="B86" s="179" t="s">
        <v>129</v>
      </c>
      <c r="C86" s="183">
        <v>6</v>
      </c>
      <c r="D86" s="181">
        <v>1</v>
      </c>
      <c r="E86" s="181">
        <v>1</v>
      </c>
      <c r="F86" s="181">
        <v>1</v>
      </c>
      <c r="G86" s="181">
        <v>1</v>
      </c>
      <c r="H86" s="181">
        <v>0</v>
      </c>
      <c r="I86" s="181">
        <v>0</v>
      </c>
      <c r="J86" s="181">
        <v>0.2</v>
      </c>
      <c r="K86" s="182">
        <f t="shared" si="3"/>
        <v>0.33333333333333331</v>
      </c>
      <c r="L86" s="181">
        <v>0</v>
      </c>
      <c r="M86" s="181">
        <v>0</v>
      </c>
      <c r="N86" s="181">
        <v>0</v>
      </c>
    </row>
    <row r="87" spans="2:14" ht="26.25" hidden="1" customHeight="1" x14ac:dyDescent="0.3">
      <c r="B87" s="179" t="s">
        <v>130</v>
      </c>
      <c r="C87" s="180">
        <v>7</v>
      </c>
      <c r="D87" s="181">
        <v>1</v>
      </c>
      <c r="E87" s="181">
        <v>1</v>
      </c>
      <c r="F87" s="181">
        <v>1</v>
      </c>
      <c r="G87" s="181">
        <v>1</v>
      </c>
      <c r="H87" s="181">
        <v>0</v>
      </c>
      <c r="I87" s="181">
        <v>0</v>
      </c>
      <c r="J87" s="181">
        <v>0.2</v>
      </c>
      <c r="K87" s="182">
        <f t="shared" si="3"/>
        <v>0.33333333333333331</v>
      </c>
      <c r="L87" s="181">
        <v>0.2</v>
      </c>
      <c r="M87" s="181">
        <v>0</v>
      </c>
      <c r="N87" s="181">
        <v>0</v>
      </c>
    </row>
    <row r="88" spans="2:14" ht="26.25" hidden="1" customHeight="1" x14ac:dyDescent="0.3">
      <c r="B88" s="179" t="s">
        <v>131</v>
      </c>
      <c r="C88" s="183">
        <v>8</v>
      </c>
      <c r="D88" s="181">
        <v>1</v>
      </c>
      <c r="E88" s="181">
        <v>1</v>
      </c>
      <c r="F88" s="181">
        <v>1</v>
      </c>
      <c r="G88" s="181">
        <v>1</v>
      </c>
      <c r="H88" s="181">
        <v>0</v>
      </c>
      <c r="I88" s="181">
        <v>0</v>
      </c>
      <c r="J88" s="181">
        <v>0.2</v>
      </c>
      <c r="K88" s="182">
        <f t="shared" si="3"/>
        <v>0.33333333333333331</v>
      </c>
      <c r="L88" s="181">
        <v>0</v>
      </c>
      <c r="M88" s="181">
        <v>0</v>
      </c>
      <c r="N88" s="181">
        <v>1</v>
      </c>
    </row>
    <row r="89" spans="2:14" ht="26.25" hidden="1" customHeight="1" x14ac:dyDescent="0.3">
      <c r="B89" s="179" t="s">
        <v>132</v>
      </c>
      <c r="C89" s="180">
        <v>9</v>
      </c>
      <c r="D89" s="181">
        <v>1</v>
      </c>
      <c r="E89" s="181">
        <v>1</v>
      </c>
      <c r="F89" s="181">
        <v>1</v>
      </c>
      <c r="G89" s="181">
        <v>1</v>
      </c>
      <c r="H89" s="181">
        <v>0</v>
      </c>
      <c r="I89" s="181">
        <v>0</v>
      </c>
      <c r="J89" s="181">
        <v>0.2</v>
      </c>
      <c r="K89" s="182">
        <f t="shared" si="3"/>
        <v>0.33333333333333331</v>
      </c>
      <c r="L89" s="181">
        <v>0.2</v>
      </c>
      <c r="M89" s="181">
        <v>0</v>
      </c>
      <c r="N89" s="181">
        <v>0</v>
      </c>
    </row>
    <row r="90" spans="2:14" ht="26.25" hidden="1" customHeight="1" x14ac:dyDescent="0.3">
      <c r="B90" s="179" t="s">
        <v>133</v>
      </c>
      <c r="C90" s="183">
        <v>10</v>
      </c>
      <c r="D90" s="181">
        <v>1</v>
      </c>
      <c r="E90" s="181">
        <v>1</v>
      </c>
      <c r="F90" s="181">
        <v>1</v>
      </c>
      <c r="G90" s="181">
        <v>1</v>
      </c>
      <c r="H90" s="181">
        <v>0</v>
      </c>
      <c r="I90" s="181">
        <v>0</v>
      </c>
      <c r="J90" s="181">
        <v>0.2</v>
      </c>
      <c r="K90" s="182">
        <f t="shared" si="3"/>
        <v>0.33333333333333331</v>
      </c>
      <c r="L90" s="181">
        <v>0</v>
      </c>
      <c r="M90" s="181">
        <v>0</v>
      </c>
      <c r="N90" s="181">
        <v>0</v>
      </c>
    </row>
    <row r="91" spans="2:14" ht="26.25" hidden="1" customHeight="1" x14ac:dyDescent="0.3">
      <c r="B91" s="179" t="s">
        <v>134</v>
      </c>
      <c r="C91" s="180">
        <v>11</v>
      </c>
      <c r="D91" s="181">
        <v>1</v>
      </c>
      <c r="E91" s="181">
        <v>1</v>
      </c>
      <c r="F91" s="181">
        <v>1</v>
      </c>
      <c r="G91" s="181">
        <v>1</v>
      </c>
      <c r="H91" s="181">
        <v>0</v>
      </c>
      <c r="I91" s="181">
        <v>0</v>
      </c>
      <c r="J91" s="181">
        <v>0.2</v>
      </c>
      <c r="K91" s="182">
        <f t="shared" si="3"/>
        <v>0.33333333333333331</v>
      </c>
      <c r="L91" s="181">
        <v>0.2</v>
      </c>
      <c r="M91" s="181">
        <v>0</v>
      </c>
      <c r="N91" s="181">
        <v>0</v>
      </c>
    </row>
    <row r="92" spans="2:14" ht="26.25" hidden="1" customHeight="1" x14ac:dyDescent="0.3">
      <c r="B92" s="179" t="s">
        <v>135</v>
      </c>
      <c r="C92" s="183">
        <v>12</v>
      </c>
      <c r="D92" s="181">
        <v>1</v>
      </c>
      <c r="E92" s="181">
        <v>1</v>
      </c>
      <c r="F92" s="181">
        <v>1</v>
      </c>
      <c r="G92" s="181">
        <v>1</v>
      </c>
      <c r="H92" s="181">
        <v>1</v>
      </c>
      <c r="I92" s="181">
        <v>0</v>
      </c>
      <c r="J92" s="181">
        <v>0</v>
      </c>
      <c r="K92" s="182">
        <v>1</v>
      </c>
      <c r="L92" s="181">
        <v>0</v>
      </c>
      <c r="M92" s="181">
        <v>0</v>
      </c>
      <c r="N92" s="181">
        <v>0</v>
      </c>
    </row>
    <row r="93" spans="2:14" ht="26.25" hidden="1" customHeight="1" x14ac:dyDescent="0.3">
      <c r="B93" s="179" t="s">
        <v>136</v>
      </c>
      <c r="C93" s="180">
        <v>13</v>
      </c>
      <c r="D93" s="181">
        <v>1</v>
      </c>
      <c r="E93" s="181">
        <v>1</v>
      </c>
      <c r="F93" s="181">
        <v>1</v>
      </c>
      <c r="G93" s="181">
        <v>1</v>
      </c>
      <c r="H93" s="181">
        <v>1</v>
      </c>
      <c r="I93" s="181">
        <v>0</v>
      </c>
      <c r="J93" s="181">
        <v>0.2</v>
      </c>
      <c r="K93" s="182">
        <v>1</v>
      </c>
      <c r="L93" s="181">
        <v>0</v>
      </c>
      <c r="M93" s="181">
        <v>1</v>
      </c>
      <c r="N93" s="181">
        <v>1</v>
      </c>
    </row>
    <row r="94" spans="2:14" ht="26.25" hidden="1" customHeight="1" x14ac:dyDescent="0.3">
      <c r="B94" s="179" t="s">
        <v>137</v>
      </c>
      <c r="C94" s="183">
        <v>14</v>
      </c>
      <c r="D94" s="181">
        <v>1</v>
      </c>
      <c r="E94" s="181">
        <v>1</v>
      </c>
      <c r="F94" s="181">
        <v>1</v>
      </c>
      <c r="G94" s="181">
        <v>1</v>
      </c>
      <c r="H94" s="181">
        <v>0</v>
      </c>
      <c r="I94" s="181">
        <v>1</v>
      </c>
      <c r="J94" s="181">
        <v>0.2</v>
      </c>
      <c r="K94" s="182">
        <f t="shared" ref="K94:K96" si="4">1/3</f>
        <v>0.33333333333333331</v>
      </c>
      <c r="L94" s="181">
        <v>0</v>
      </c>
      <c r="M94" s="181">
        <v>0</v>
      </c>
      <c r="N94" s="181">
        <v>0</v>
      </c>
    </row>
    <row r="95" spans="2:14" ht="26.25" hidden="1" customHeight="1" x14ac:dyDescent="0.3">
      <c r="B95" s="179" t="s">
        <v>138</v>
      </c>
      <c r="C95" s="180">
        <v>15</v>
      </c>
      <c r="D95" s="181">
        <v>1</v>
      </c>
      <c r="E95" s="181">
        <v>1</v>
      </c>
      <c r="F95" s="181">
        <v>1</v>
      </c>
      <c r="G95" s="181">
        <v>1</v>
      </c>
      <c r="H95" s="181">
        <v>0</v>
      </c>
      <c r="I95" s="181">
        <v>1</v>
      </c>
      <c r="J95" s="181">
        <v>0.2</v>
      </c>
      <c r="K95" s="182">
        <f t="shared" si="4"/>
        <v>0.33333333333333331</v>
      </c>
      <c r="L95" s="181">
        <v>0.2</v>
      </c>
      <c r="M95" s="181">
        <v>0</v>
      </c>
      <c r="N95" s="181">
        <v>0</v>
      </c>
    </row>
    <row r="96" spans="2:14" ht="26.25" hidden="1" customHeight="1" x14ac:dyDescent="0.3">
      <c r="B96" s="179" t="s">
        <v>139</v>
      </c>
      <c r="C96" s="183">
        <v>16</v>
      </c>
      <c r="D96" s="181">
        <v>1</v>
      </c>
      <c r="E96" s="181">
        <v>1</v>
      </c>
      <c r="F96" s="181">
        <v>1</v>
      </c>
      <c r="G96" s="181">
        <v>1</v>
      </c>
      <c r="H96" s="181">
        <v>0</v>
      </c>
      <c r="I96" s="181">
        <v>1</v>
      </c>
      <c r="J96" s="181">
        <v>0.2</v>
      </c>
      <c r="K96" s="182">
        <f t="shared" si="4"/>
        <v>0.33333333333333331</v>
      </c>
      <c r="L96" s="181">
        <v>0</v>
      </c>
      <c r="M96" s="181">
        <v>0</v>
      </c>
      <c r="N96" s="181">
        <v>0</v>
      </c>
    </row>
    <row r="97" spans="1:14" ht="26.25" hidden="1" customHeight="1" x14ac:dyDescent="0.3">
      <c r="B97" s="179" t="s">
        <v>140</v>
      </c>
      <c r="C97" s="180">
        <v>17</v>
      </c>
      <c r="D97" s="181">
        <v>1</v>
      </c>
      <c r="E97" s="181">
        <v>1</v>
      </c>
      <c r="F97" s="181">
        <v>1</v>
      </c>
      <c r="G97" s="181">
        <v>1</v>
      </c>
      <c r="H97" s="181">
        <v>0</v>
      </c>
      <c r="I97" s="181">
        <v>0</v>
      </c>
      <c r="J97" s="181">
        <v>0.2</v>
      </c>
      <c r="K97" s="182">
        <f t="shared" si="3"/>
        <v>0.33333333333333331</v>
      </c>
      <c r="L97" s="181">
        <v>0.2</v>
      </c>
      <c r="M97" s="181">
        <v>0</v>
      </c>
      <c r="N97" s="181">
        <v>0</v>
      </c>
    </row>
    <row r="98" spans="1:14" ht="26.25" hidden="1" customHeight="1" x14ac:dyDescent="0.3">
      <c r="B98" s="179" t="s">
        <v>141</v>
      </c>
      <c r="C98" s="183">
        <v>18</v>
      </c>
      <c r="D98" s="181">
        <v>1</v>
      </c>
      <c r="E98" s="181">
        <v>1</v>
      </c>
      <c r="F98" s="181">
        <v>1</v>
      </c>
      <c r="G98" s="181">
        <v>1</v>
      </c>
      <c r="H98" s="181">
        <v>0</v>
      </c>
      <c r="I98" s="181">
        <v>0</v>
      </c>
      <c r="J98" s="181">
        <v>0.2</v>
      </c>
      <c r="K98" s="182">
        <f t="shared" si="3"/>
        <v>0.33333333333333331</v>
      </c>
      <c r="L98" s="181">
        <v>0</v>
      </c>
      <c r="M98" s="181">
        <v>0</v>
      </c>
      <c r="N98" s="181">
        <v>0</v>
      </c>
    </row>
    <row r="99" spans="1:14" ht="26.25" hidden="1" customHeight="1" x14ac:dyDescent="0.3">
      <c r="B99" s="179" t="s">
        <v>142</v>
      </c>
      <c r="C99" s="180">
        <v>19</v>
      </c>
      <c r="D99" s="181">
        <v>1</v>
      </c>
      <c r="E99" s="181">
        <v>1</v>
      </c>
      <c r="F99" s="181">
        <v>1</v>
      </c>
      <c r="G99" s="181">
        <v>1</v>
      </c>
      <c r="H99" s="181">
        <v>0</v>
      </c>
      <c r="I99" s="181">
        <v>0</v>
      </c>
      <c r="J99" s="181">
        <v>0.2</v>
      </c>
      <c r="K99" s="182">
        <f t="shared" si="3"/>
        <v>0.33333333333333331</v>
      </c>
      <c r="L99" s="181">
        <v>0.2</v>
      </c>
      <c r="M99" s="181">
        <v>0</v>
      </c>
      <c r="N99" s="181">
        <v>0</v>
      </c>
    </row>
    <row r="100" spans="1:14" ht="26.25" hidden="1" customHeight="1" x14ac:dyDescent="0.3">
      <c r="B100" s="179" t="s">
        <v>143</v>
      </c>
      <c r="C100" s="183">
        <v>20</v>
      </c>
      <c r="D100" s="181">
        <v>1</v>
      </c>
      <c r="E100" s="181">
        <v>1</v>
      </c>
      <c r="F100" s="181">
        <v>1</v>
      </c>
      <c r="G100" s="181">
        <v>1</v>
      </c>
      <c r="H100" s="181">
        <v>0</v>
      </c>
      <c r="I100" s="181">
        <v>0</v>
      </c>
      <c r="J100" s="181">
        <v>0.2</v>
      </c>
      <c r="K100" s="182">
        <f t="shared" si="3"/>
        <v>0.33333333333333331</v>
      </c>
      <c r="L100" s="181">
        <v>0</v>
      </c>
      <c r="M100" s="181">
        <v>0</v>
      </c>
      <c r="N100" s="181">
        <v>0</v>
      </c>
    </row>
    <row r="101" spans="1:14" ht="26.25" hidden="1" customHeight="1" x14ac:dyDescent="0.3">
      <c r="B101" s="179" t="s">
        <v>144</v>
      </c>
      <c r="C101" s="180">
        <v>21</v>
      </c>
      <c r="D101" s="181">
        <v>1</v>
      </c>
      <c r="E101" s="181">
        <v>1</v>
      </c>
      <c r="F101" s="181">
        <v>1</v>
      </c>
      <c r="G101" s="181">
        <v>1</v>
      </c>
      <c r="H101" s="181">
        <v>0</v>
      </c>
      <c r="I101" s="181">
        <v>1</v>
      </c>
      <c r="J101" s="181">
        <v>0.2</v>
      </c>
      <c r="K101" s="182">
        <f t="shared" si="3"/>
        <v>0.33333333333333331</v>
      </c>
      <c r="L101" s="181">
        <v>0</v>
      </c>
      <c r="M101" s="181">
        <v>0</v>
      </c>
      <c r="N101" s="181">
        <v>0</v>
      </c>
    </row>
    <row r="102" spans="1:14" ht="26.25" hidden="1" customHeight="1" x14ac:dyDescent="0.3">
      <c r="B102" s="179" t="s">
        <v>145</v>
      </c>
      <c r="C102" s="183">
        <v>22</v>
      </c>
      <c r="D102" s="181">
        <v>0</v>
      </c>
      <c r="E102" s="181">
        <v>1</v>
      </c>
      <c r="F102" s="181">
        <v>1</v>
      </c>
      <c r="G102" s="181">
        <v>1</v>
      </c>
      <c r="H102" s="181">
        <v>1</v>
      </c>
      <c r="I102" s="181">
        <v>0</v>
      </c>
      <c r="J102" s="181">
        <v>0</v>
      </c>
      <c r="K102" s="182">
        <f t="shared" si="3"/>
        <v>0.33333333333333331</v>
      </c>
      <c r="L102" s="181">
        <v>0</v>
      </c>
      <c r="M102" s="181">
        <v>0</v>
      </c>
      <c r="N102" s="181">
        <v>1</v>
      </c>
    </row>
    <row r="103" spans="1:14" ht="26.25" hidden="1" customHeight="1" x14ac:dyDescent="0.3">
      <c r="A103" s="170" t="s">
        <v>95</v>
      </c>
      <c r="B103" s="179" t="s">
        <v>146</v>
      </c>
      <c r="C103" s="180">
        <v>23</v>
      </c>
      <c r="D103" s="181">
        <v>1</v>
      </c>
      <c r="E103" s="181">
        <v>1</v>
      </c>
      <c r="F103" s="181">
        <v>1</v>
      </c>
      <c r="G103" s="181">
        <v>1</v>
      </c>
      <c r="H103" s="181">
        <v>1</v>
      </c>
      <c r="I103" s="181">
        <v>1</v>
      </c>
      <c r="J103" s="181">
        <v>0.2</v>
      </c>
      <c r="K103" s="182">
        <v>0.33333333333333331</v>
      </c>
      <c r="L103" s="181">
        <v>0</v>
      </c>
      <c r="M103" s="181">
        <v>0</v>
      </c>
      <c r="N103" s="181">
        <v>0</v>
      </c>
    </row>
    <row r="104" spans="1:14" ht="26.25" hidden="1" customHeight="1" x14ac:dyDescent="0.3">
      <c r="A104" s="170" t="s">
        <v>96</v>
      </c>
      <c r="B104" s="179" t="s">
        <v>147</v>
      </c>
      <c r="C104" s="183">
        <v>24</v>
      </c>
      <c r="D104" s="181">
        <v>1</v>
      </c>
      <c r="E104" s="181">
        <v>1</v>
      </c>
      <c r="F104" s="181">
        <v>1</v>
      </c>
      <c r="G104" s="181">
        <v>1</v>
      </c>
      <c r="H104" s="181">
        <v>1</v>
      </c>
      <c r="I104" s="181">
        <v>0</v>
      </c>
      <c r="J104" s="181">
        <v>0.2</v>
      </c>
      <c r="K104" s="182">
        <v>1</v>
      </c>
      <c r="L104" s="181">
        <v>0</v>
      </c>
      <c r="M104" s="181">
        <v>1</v>
      </c>
      <c r="N104" s="181">
        <v>1</v>
      </c>
    </row>
    <row r="105" spans="1:14" ht="26.25" hidden="1" customHeight="1" x14ac:dyDescent="0.3">
      <c r="B105" s="179" t="s">
        <v>148</v>
      </c>
      <c r="C105" s="180">
        <v>25</v>
      </c>
      <c r="D105" s="181">
        <v>1</v>
      </c>
      <c r="E105" s="181">
        <v>1</v>
      </c>
      <c r="F105" s="181">
        <v>1</v>
      </c>
      <c r="G105" s="181">
        <v>1</v>
      </c>
      <c r="H105" s="181">
        <v>1</v>
      </c>
      <c r="I105" s="181">
        <v>0</v>
      </c>
      <c r="J105" s="181">
        <v>0.2</v>
      </c>
      <c r="K105" s="182">
        <v>1</v>
      </c>
      <c r="L105" s="181">
        <v>0</v>
      </c>
      <c r="M105" s="181">
        <v>0</v>
      </c>
      <c r="N105" s="181">
        <v>1</v>
      </c>
    </row>
    <row r="106" spans="1:14" ht="26.25" hidden="1" customHeight="1" x14ac:dyDescent="0.3">
      <c r="B106" s="179" t="s">
        <v>149</v>
      </c>
      <c r="C106" s="183">
        <v>26</v>
      </c>
      <c r="D106" s="181">
        <v>0</v>
      </c>
      <c r="E106" s="181">
        <v>1</v>
      </c>
      <c r="F106" s="181">
        <v>0</v>
      </c>
      <c r="G106" s="181">
        <v>1</v>
      </c>
      <c r="H106" s="181">
        <v>0</v>
      </c>
      <c r="I106" s="181">
        <v>0</v>
      </c>
      <c r="J106" s="181">
        <v>0</v>
      </c>
      <c r="K106" s="182">
        <v>1</v>
      </c>
      <c r="L106" s="181">
        <v>0</v>
      </c>
      <c r="M106" s="181">
        <v>0</v>
      </c>
      <c r="N106" s="181">
        <v>0</v>
      </c>
    </row>
    <row r="107" spans="1:14" ht="26.25" hidden="1" customHeight="1" x14ac:dyDescent="0.3">
      <c r="B107" s="179" t="s">
        <v>150</v>
      </c>
      <c r="C107" s="180">
        <v>27</v>
      </c>
      <c r="D107" s="181">
        <v>1</v>
      </c>
      <c r="E107" s="181">
        <v>0</v>
      </c>
      <c r="F107" s="181">
        <v>1</v>
      </c>
      <c r="G107" s="181">
        <v>1</v>
      </c>
      <c r="H107" s="181">
        <v>1</v>
      </c>
      <c r="I107" s="181">
        <v>0</v>
      </c>
      <c r="J107" s="181">
        <v>0</v>
      </c>
      <c r="K107" s="182">
        <v>0</v>
      </c>
      <c r="L107" s="181">
        <v>0</v>
      </c>
      <c r="M107" s="181">
        <v>0</v>
      </c>
      <c r="N107" s="181">
        <v>0</v>
      </c>
    </row>
    <row r="108" spans="1:14" ht="26.25" hidden="1" customHeight="1" x14ac:dyDescent="0.3">
      <c r="B108" s="179" t="s">
        <v>151</v>
      </c>
      <c r="C108" s="183">
        <v>28</v>
      </c>
      <c r="D108" s="181">
        <v>1</v>
      </c>
      <c r="E108" s="181">
        <v>1</v>
      </c>
      <c r="F108" s="181">
        <v>1</v>
      </c>
      <c r="G108" s="181">
        <v>1</v>
      </c>
      <c r="H108" s="181">
        <v>1</v>
      </c>
      <c r="I108" s="181">
        <v>0</v>
      </c>
      <c r="J108" s="181">
        <v>0.2</v>
      </c>
      <c r="K108" s="182">
        <f t="shared" ref="K108:K110" si="5">1/3</f>
        <v>0.33333333333333331</v>
      </c>
      <c r="L108" s="181">
        <v>0</v>
      </c>
      <c r="M108" s="181">
        <v>0</v>
      </c>
      <c r="N108" s="181">
        <v>1</v>
      </c>
    </row>
    <row r="109" spans="1:14" ht="26.25" hidden="1" customHeight="1" x14ac:dyDescent="0.3">
      <c r="B109" s="179" t="s">
        <v>152</v>
      </c>
      <c r="C109" s="180">
        <v>29</v>
      </c>
      <c r="D109" s="181">
        <v>0</v>
      </c>
      <c r="E109" s="181">
        <v>1</v>
      </c>
      <c r="F109" s="181">
        <v>1</v>
      </c>
      <c r="G109" s="181">
        <v>1</v>
      </c>
      <c r="H109" s="181">
        <v>0</v>
      </c>
      <c r="I109" s="181">
        <v>0</v>
      </c>
      <c r="J109" s="181">
        <v>0</v>
      </c>
      <c r="K109" s="182">
        <v>0</v>
      </c>
      <c r="L109" s="181">
        <v>0</v>
      </c>
      <c r="M109" s="181">
        <v>0</v>
      </c>
      <c r="N109" s="181">
        <v>0</v>
      </c>
    </row>
    <row r="110" spans="1:14" ht="26.25" hidden="1" customHeight="1" x14ac:dyDescent="0.3">
      <c r="B110" s="179" t="s">
        <v>153</v>
      </c>
      <c r="C110" s="183">
        <v>30</v>
      </c>
      <c r="D110" s="181">
        <v>1</v>
      </c>
      <c r="E110" s="181">
        <v>1</v>
      </c>
      <c r="F110" s="181">
        <v>1</v>
      </c>
      <c r="G110" s="181">
        <v>1</v>
      </c>
      <c r="H110" s="181">
        <v>1</v>
      </c>
      <c r="I110" s="181">
        <v>0</v>
      </c>
      <c r="J110" s="181">
        <v>0.2</v>
      </c>
      <c r="K110" s="182">
        <f t="shared" si="5"/>
        <v>0.33333333333333331</v>
      </c>
      <c r="L110" s="181">
        <v>0</v>
      </c>
      <c r="M110" s="181">
        <v>0</v>
      </c>
      <c r="N110" s="181">
        <v>1</v>
      </c>
    </row>
    <row r="111" spans="1:14" ht="26.25" hidden="1" customHeight="1" x14ac:dyDescent="0.3">
      <c r="B111" s="179" t="s">
        <v>154</v>
      </c>
      <c r="C111" s="180">
        <v>31</v>
      </c>
      <c r="D111" s="181">
        <v>0</v>
      </c>
      <c r="E111" s="181">
        <v>0</v>
      </c>
      <c r="F111" s="181">
        <v>0</v>
      </c>
      <c r="G111" s="181">
        <v>1</v>
      </c>
      <c r="H111" s="181">
        <v>0</v>
      </c>
      <c r="I111" s="181">
        <v>0</v>
      </c>
      <c r="J111" s="181">
        <v>0</v>
      </c>
      <c r="K111" s="181">
        <v>0</v>
      </c>
      <c r="L111" s="181">
        <v>0</v>
      </c>
      <c r="M111" s="181">
        <v>0</v>
      </c>
      <c r="N111" s="181">
        <v>0</v>
      </c>
    </row>
    <row r="112" spans="1:14" ht="26.25" hidden="1" customHeight="1" x14ac:dyDescent="0.3">
      <c r="B112" s="179" t="s">
        <v>155</v>
      </c>
      <c r="C112" s="183">
        <v>32</v>
      </c>
      <c r="D112" s="181">
        <v>1</v>
      </c>
      <c r="E112" s="181">
        <v>1</v>
      </c>
      <c r="F112" s="181">
        <v>1</v>
      </c>
      <c r="G112" s="181">
        <v>1</v>
      </c>
      <c r="H112" s="181">
        <v>1</v>
      </c>
      <c r="I112" s="181">
        <v>0</v>
      </c>
      <c r="J112" s="181">
        <v>0</v>
      </c>
      <c r="K112" s="181">
        <v>0</v>
      </c>
      <c r="L112" s="181">
        <v>0</v>
      </c>
      <c r="M112" s="181">
        <v>0</v>
      </c>
      <c r="N112" s="181">
        <v>0</v>
      </c>
    </row>
    <row r="113" spans="2:14" ht="26.25" hidden="1" customHeight="1" x14ac:dyDescent="0.3">
      <c r="B113" s="179" t="s">
        <v>156</v>
      </c>
      <c r="C113" s="180">
        <v>33</v>
      </c>
      <c r="D113" s="181">
        <v>1</v>
      </c>
      <c r="E113" s="181">
        <v>1</v>
      </c>
      <c r="F113" s="181">
        <v>1</v>
      </c>
      <c r="G113" s="181">
        <v>1</v>
      </c>
      <c r="H113" s="181">
        <v>0</v>
      </c>
      <c r="I113" s="181">
        <v>0</v>
      </c>
      <c r="J113" s="181">
        <v>0</v>
      </c>
      <c r="K113" s="182">
        <v>1</v>
      </c>
      <c r="L113" s="181">
        <v>0</v>
      </c>
      <c r="M113" s="181">
        <v>1</v>
      </c>
      <c r="N113" s="181">
        <v>1</v>
      </c>
    </row>
    <row r="114" spans="2:14" ht="26.25" hidden="1" customHeight="1" x14ac:dyDescent="0.3">
      <c r="B114" s="179" t="s">
        <v>157</v>
      </c>
      <c r="C114" s="183">
        <v>34</v>
      </c>
      <c r="D114" s="181">
        <v>1</v>
      </c>
      <c r="E114" s="181">
        <v>1</v>
      </c>
      <c r="F114" s="181">
        <v>1</v>
      </c>
      <c r="G114" s="181">
        <v>1</v>
      </c>
      <c r="H114" s="181">
        <v>1</v>
      </c>
      <c r="I114" s="181">
        <v>0</v>
      </c>
      <c r="J114" s="181">
        <v>0</v>
      </c>
      <c r="K114" s="182">
        <v>1</v>
      </c>
      <c r="L114" s="181">
        <v>0</v>
      </c>
      <c r="M114" s="181">
        <v>1</v>
      </c>
      <c r="N114" s="181">
        <v>0</v>
      </c>
    </row>
    <row r="115" spans="2:14" ht="26.25" hidden="1" customHeight="1" x14ac:dyDescent="0.3">
      <c r="B115" s="179" t="s">
        <v>158</v>
      </c>
      <c r="C115" s="180">
        <v>35</v>
      </c>
      <c r="D115" s="181">
        <v>1</v>
      </c>
      <c r="E115" s="181">
        <v>1</v>
      </c>
      <c r="F115" s="181">
        <v>1</v>
      </c>
      <c r="G115" s="181">
        <v>1</v>
      </c>
      <c r="H115" s="181">
        <v>1</v>
      </c>
      <c r="I115" s="181">
        <v>0</v>
      </c>
      <c r="J115" s="181">
        <v>0.2</v>
      </c>
      <c r="K115" s="182">
        <f t="shared" ref="K115" si="6">1/3</f>
        <v>0.33333333333333331</v>
      </c>
      <c r="L115" s="181">
        <v>0</v>
      </c>
      <c r="M115" s="181">
        <v>0</v>
      </c>
      <c r="N115" s="181">
        <v>0</v>
      </c>
    </row>
    <row r="116" spans="2:14" ht="26.25" hidden="1" customHeight="1" x14ac:dyDescent="0.3">
      <c r="B116" s="179" t="s">
        <v>159</v>
      </c>
      <c r="C116" s="183">
        <v>36</v>
      </c>
      <c r="D116" s="181">
        <v>1</v>
      </c>
      <c r="E116" s="181">
        <v>1</v>
      </c>
      <c r="F116" s="181">
        <v>1</v>
      </c>
      <c r="G116" s="181">
        <v>1</v>
      </c>
      <c r="H116" s="181">
        <v>1</v>
      </c>
      <c r="I116" s="181">
        <v>0</v>
      </c>
      <c r="J116" s="181">
        <v>0</v>
      </c>
      <c r="K116" s="182">
        <v>1</v>
      </c>
      <c r="L116" s="181">
        <v>0</v>
      </c>
      <c r="M116" s="181">
        <v>0</v>
      </c>
      <c r="N116" s="181">
        <v>0</v>
      </c>
    </row>
    <row r="117" spans="2:14" ht="26.25" hidden="1" customHeight="1" x14ac:dyDescent="0.3">
      <c r="B117" s="179"/>
      <c r="C117" s="180">
        <v>37</v>
      </c>
      <c r="D117" s="181"/>
      <c r="E117" s="181"/>
      <c r="F117" s="181"/>
      <c r="G117" s="181"/>
      <c r="H117" s="181"/>
      <c r="I117" s="181"/>
      <c r="J117" s="181"/>
      <c r="K117" s="182"/>
      <c r="L117" s="181"/>
      <c r="M117" s="181"/>
      <c r="N117" s="181"/>
    </row>
    <row r="118" spans="2:14" ht="26.25" hidden="1" customHeight="1" x14ac:dyDescent="0.3">
      <c r="B118" s="179"/>
      <c r="C118" s="183">
        <v>38</v>
      </c>
      <c r="D118" s="181"/>
      <c r="E118" s="181"/>
      <c r="F118" s="181"/>
      <c r="G118" s="181"/>
      <c r="H118" s="181"/>
      <c r="I118" s="181"/>
      <c r="J118" s="181"/>
      <c r="K118" s="184"/>
      <c r="L118" s="181"/>
      <c r="M118" s="181"/>
      <c r="N118" s="181"/>
    </row>
    <row r="119" spans="2:14" ht="26.25" hidden="1" customHeight="1" x14ac:dyDescent="0.3">
      <c r="B119" s="179"/>
      <c r="C119" s="180">
        <v>39</v>
      </c>
      <c r="D119" s="181"/>
      <c r="E119" s="181"/>
      <c r="F119" s="181"/>
      <c r="G119" s="181"/>
      <c r="H119" s="181"/>
      <c r="I119" s="181"/>
      <c r="J119" s="181"/>
      <c r="K119" s="182"/>
      <c r="L119" s="181"/>
      <c r="M119" s="181"/>
      <c r="N119" s="181"/>
    </row>
    <row r="120" spans="2:14" ht="26.25" hidden="1" customHeight="1" x14ac:dyDescent="0.3">
      <c r="B120" s="185"/>
      <c r="C120" s="183">
        <v>40</v>
      </c>
      <c r="D120" s="181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</row>
    <row r="121" spans="2:14" ht="26.25" hidden="1" customHeight="1" x14ac:dyDescent="0.3">
      <c r="B121" s="185"/>
      <c r="C121" s="180">
        <v>41</v>
      </c>
      <c r="D121" s="181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</row>
    <row r="122" spans="2:14" ht="26.25" hidden="1" customHeight="1" x14ac:dyDescent="0.3">
      <c r="B122" s="185"/>
      <c r="C122" s="183">
        <v>42</v>
      </c>
      <c r="D122" s="181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</row>
    <row r="123" spans="2:14" ht="26.25" hidden="1" customHeight="1" x14ac:dyDescent="0.3">
      <c r="B123" s="185"/>
      <c r="C123" s="180">
        <v>43</v>
      </c>
      <c r="D123" s="181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</row>
    <row r="124" spans="2:14" ht="26.25" hidden="1" customHeight="1" x14ac:dyDescent="0.3">
      <c r="B124" s="185"/>
      <c r="C124" s="183">
        <v>44</v>
      </c>
      <c r="D124" s="181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</row>
    <row r="125" spans="2:14" ht="26.25" hidden="1" customHeight="1" x14ac:dyDescent="0.3">
      <c r="B125" s="185"/>
      <c r="C125" s="180">
        <v>45</v>
      </c>
      <c r="D125" s="181"/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</row>
    <row r="126" spans="2:14" ht="26.25" hidden="1" customHeight="1" x14ac:dyDescent="0.3">
      <c r="B126" s="185"/>
      <c r="C126" s="183">
        <v>46</v>
      </c>
      <c r="D126" s="181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</row>
    <row r="127" spans="2:14" ht="26.25" hidden="1" customHeight="1" x14ac:dyDescent="0.3">
      <c r="B127" s="185"/>
      <c r="C127" s="180">
        <v>47</v>
      </c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</row>
    <row r="128" spans="2:14" ht="26.25" hidden="1" customHeight="1" x14ac:dyDescent="0.3">
      <c r="B128" s="185"/>
      <c r="C128" s="183">
        <v>48</v>
      </c>
      <c r="D128" s="181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</row>
    <row r="129" spans="2:14" ht="26.25" hidden="1" customHeight="1" x14ac:dyDescent="0.3">
      <c r="B129" s="185"/>
      <c r="C129" s="180">
        <v>49</v>
      </c>
      <c r="D129" s="181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</row>
    <row r="130" spans="2:14" ht="26.25" hidden="1" customHeight="1" x14ac:dyDescent="0.3">
      <c r="B130" s="185"/>
      <c r="C130" s="183">
        <v>50</v>
      </c>
      <c r="D130" s="181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</row>
    <row r="131" spans="2:14" ht="26.25" hidden="1" customHeight="1" x14ac:dyDescent="0.3"/>
  </sheetData>
  <sheetProtection algorithmName="SHA-512" hashValue="NWavNn3CBCkefPMBV9ZBCZBdiv0w28otP2CwzxIK4tsU38SOKkT0I6PqK8pzIt10UhPRpDo+x83U7Ox6IH6rbw==" saltValue="kWdu2Z2A8OFvuCH8uku0xg==" spinCount="100000" sheet="1" objects="1" scenarios="1"/>
  <mergeCells count="38">
    <mergeCell ref="A1:B1"/>
    <mergeCell ref="H1:I1"/>
    <mergeCell ref="D1:E1"/>
    <mergeCell ref="C17:D17"/>
    <mergeCell ref="F17:G17"/>
    <mergeCell ref="C8:D8"/>
    <mergeCell ref="F8:G8"/>
    <mergeCell ref="C6:G6"/>
    <mergeCell ref="C5:G5"/>
    <mergeCell ref="E3:F3"/>
    <mergeCell ref="B3:D3"/>
    <mergeCell ref="B2:D2"/>
    <mergeCell ref="E2:F2"/>
    <mergeCell ref="B47:C47"/>
    <mergeCell ref="E47:F47"/>
    <mergeCell ref="E41:F41"/>
    <mergeCell ref="B41:C41"/>
    <mergeCell ref="B44:D44"/>
    <mergeCell ref="B45:C46"/>
    <mergeCell ref="E45:F46"/>
    <mergeCell ref="B23:H23"/>
    <mergeCell ref="H38:H40"/>
    <mergeCell ref="B37:H37"/>
    <mergeCell ref="B38:C40"/>
    <mergeCell ref="E38:F40"/>
    <mergeCell ref="F21:G21"/>
    <mergeCell ref="C20:G20"/>
    <mergeCell ref="C19:G19"/>
    <mergeCell ref="C13:D13"/>
    <mergeCell ref="C7:D7"/>
    <mergeCell ref="F7:G7"/>
    <mergeCell ref="C16:D16"/>
    <mergeCell ref="F16:G16"/>
    <mergeCell ref="F13:G13"/>
    <mergeCell ref="C11:G11"/>
    <mergeCell ref="C10:G10"/>
    <mergeCell ref="C14:D14"/>
    <mergeCell ref="F14:G14"/>
  </mergeCells>
  <phoneticPr fontId="6" type="noConversion"/>
  <conditionalFormatting sqref="A1">
    <cfRule type="expression" dxfId="37" priority="24" stopIfTrue="1">
      <formula>SEARCH("סייבר",F1,1)&gt;0</formula>
    </cfRule>
    <cfRule type="expression" dxfId="36" priority="25" stopIfTrue="1">
      <formula>$D$3="טכנולוגית החלל"</formula>
    </cfRule>
    <cfRule type="expression" dxfId="35" priority="26" stopIfTrue="1">
      <formula>$D$3="חברות קטנות"</formula>
    </cfRule>
  </conditionalFormatting>
  <conditionalFormatting sqref="C20">
    <cfRule type="containsText" dxfId="34" priority="16" operator="containsText" text="לחץ כאן בכדי לבחור מסלול מהרשימה">
      <formula>NOT(ISERROR(SEARCH("לחץ כאן בכדי לבחור מסלול מהרשימה",C20)))</formula>
    </cfRule>
  </conditionalFormatting>
  <conditionalFormatting sqref="C1:D1 F1:H1">
    <cfRule type="expression" dxfId="33" priority="1" stopIfTrue="1">
      <formula>SEARCH("סייבר",G1,1)&gt;0</formula>
    </cfRule>
    <cfRule type="expression" dxfId="32" priority="2" stopIfTrue="1">
      <formula>$D$3="טכנולוגית החלל"</formula>
    </cfRule>
    <cfRule type="expression" dxfId="31" priority="3" stopIfTrue="1">
      <formula>$D$3="חברות קטנות"</formula>
    </cfRule>
  </conditionalFormatting>
  <conditionalFormatting sqref="D26:D34">
    <cfRule type="cellIs" dxfId="30" priority="20" stopIfTrue="1" operator="equal">
      <formula>"כן"</formula>
    </cfRule>
  </conditionalFormatting>
  <conditionalFormatting sqref="D119:J119 L119:M119 B120:B130 D120:M130">
    <cfRule type="expression" dxfId="29" priority="19">
      <formula>$F$102=$F119</formula>
    </cfRule>
  </conditionalFormatting>
  <dataValidations count="3">
    <dataValidation type="date" operator="greaterThan" allowBlank="1" showInputMessage="1" showErrorMessage="1" error="אנא הזן תאריך חוקי:_x000a_ DD/MM/YYYY" sqref="C17:D17 F14:G14 F17:G17" xr:uid="{00000000-0002-0000-0100-000000000000}">
      <formula1>36526</formula1>
    </dataValidation>
    <dataValidation type="date" operator="greaterThan" allowBlank="1" showInputMessage="1" showErrorMessage="1" error="אנא הזן תאריך חוקי:_x000a_DD/MM/YYYY" sqref="E45:F46" xr:uid="{00000000-0002-0000-0100-000001000000}">
      <formula1>36526</formula1>
    </dataValidation>
    <dataValidation type="list" allowBlank="1" showInputMessage="1" showErrorMessage="1" errorTitle="מסלול התמיכה" sqref="C20" xr:uid="{00000000-0002-0000-0100-000002000000}">
      <formula1>$B$81:$B$116</formula1>
    </dataValidation>
  </dataValidations>
  <hyperlinks>
    <hyperlink ref="E2" r:id="rId1" xr:uid="{B54903E4-5FCD-40AC-904A-A7E49E8B5F25}"/>
  </hyperlinks>
  <printOptions horizontalCentered="1"/>
  <pageMargins left="0.28000000000000003" right="0.26" top="0.22" bottom="0.36" header="0.13" footer="0.23"/>
  <pageSetup paperSize="9" scale="40" orientation="portrait" r:id="rId2"/>
  <headerFooter alignWithMargins="0">
    <oddFooter>&amp;Cעמוד 1 מתוך 7</oddFoot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5"/>
    <pageSetUpPr fitToPage="1"/>
  </sheetPr>
  <dimension ref="A1:R122"/>
  <sheetViews>
    <sheetView showGridLines="0" rightToLeft="1" zoomScaleNormal="100" workbookViewId="0">
      <pane ySplit="3" topLeftCell="A4" activePane="bottomLeft" state="frozen"/>
      <selection pane="bottomLeft" activeCell="A4" sqref="A4"/>
    </sheetView>
  </sheetViews>
  <sheetFormatPr defaultColWidth="11.28515625" defaultRowHeight="15.75" x14ac:dyDescent="0.25"/>
  <cols>
    <col min="1" max="1" width="4.85546875" style="29" customWidth="1"/>
    <col min="2" max="2" width="22.140625" style="29" customWidth="1"/>
    <col min="3" max="3" width="17.42578125" style="29" customWidth="1"/>
    <col min="4" max="4" width="4.7109375" style="29" customWidth="1"/>
    <col min="5" max="5" width="14.140625" style="29" customWidth="1"/>
    <col min="6" max="6" width="9.28515625" style="29" customWidth="1"/>
    <col min="7" max="7" width="9.85546875" style="29" customWidth="1"/>
    <col min="8" max="8" width="11.28515625" style="29" customWidth="1"/>
    <col min="9" max="9" width="12.28515625" style="29" customWidth="1"/>
    <col min="10" max="10" width="13.5703125" style="29" customWidth="1"/>
    <col min="11" max="11" width="11.28515625" style="29" customWidth="1"/>
    <col min="12" max="12" width="14.140625" style="38" customWidth="1"/>
    <col min="13" max="13" width="13.85546875" style="29" customWidth="1"/>
    <col min="14" max="14" width="8.7109375" style="29" customWidth="1"/>
    <col min="15" max="15" width="16.5703125" style="29" customWidth="1"/>
    <col min="16" max="16" width="28.140625" style="29" customWidth="1"/>
    <col min="17" max="17" width="13.42578125" style="29" customWidth="1"/>
    <col min="18" max="18" width="12.7109375" style="29" customWidth="1"/>
    <col min="19" max="16384" width="11.28515625" style="29"/>
  </cols>
  <sheetData>
    <row r="1" spans="1:18" s="73" customFormat="1" ht="27" customHeight="1" thickBot="1" x14ac:dyDescent="0.55000000000000004">
      <c r="A1" s="74"/>
      <c r="B1" s="82" t="s">
        <v>16</v>
      </c>
      <c r="C1" s="76"/>
      <c r="D1" s="76"/>
      <c r="E1" s="76" t="s">
        <v>17</v>
      </c>
      <c r="F1" s="79">
        <f>'דף ראשי'!C14</f>
        <v>0</v>
      </c>
      <c r="G1" s="76" t="s">
        <v>18</v>
      </c>
      <c r="H1" s="128">
        <f>'דף ראשי'!C8</f>
        <v>0</v>
      </c>
      <c r="I1" s="128"/>
      <c r="J1" s="128"/>
      <c r="K1" s="77"/>
      <c r="L1" s="77"/>
      <c r="M1" s="77"/>
      <c r="N1" s="128"/>
      <c r="O1" s="77"/>
      <c r="P1" s="77"/>
      <c r="Q1" s="77"/>
      <c r="R1" s="78"/>
    </row>
    <row r="2" spans="1:18" s="98" customFormat="1" ht="18" customHeight="1" x14ac:dyDescent="0.3">
      <c r="A2" s="133" t="s">
        <v>62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67"/>
      <c r="N2" s="134"/>
      <c r="O2" s="311" t="s">
        <v>172</v>
      </c>
      <c r="P2" s="312"/>
      <c r="Q2" s="312"/>
      <c r="R2" s="313"/>
    </row>
    <row r="3" spans="1:18" s="138" customFormat="1" ht="63.75" customHeight="1" x14ac:dyDescent="0.2">
      <c r="A3" s="136" t="s">
        <v>9</v>
      </c>
      <c r="B3" s="137" t="s">
        <v>56</v>
      </c>
      <c r="C3" s="137" t="s">
        <v>77</v>
      </c>
      <c r="D3" s="147" t="s">
        <v>4</v>
      </c>
      <c r="E3" s="137" t="s">
        <v>93</v>
      </c>
      <c r="F3" s="135" t="s">
        <v>78</v>
      </c>
      <c r="G3" s="135" t="s">
        <v>79</v>
      </c>
      <c r="H3" s="135" t="s">
        <v>80</v>
      </c>
      <c r="I3" s="135" t="s">
        <v>81</v>
      </c>
      <c r="J3" s="148" t="s">
        <v>43</v>
      </c>
      <c r="K3" s="139" t="s">
        <v>8</v>
      </c>
      <c r="L3" s="165" t="s">
        <v>7</v>
      </c>
      <c r="M3" s="146" t="s">
        <v>57</v>
      </c>
      <c r="N3" s="166" t="s">
        <v>76</v>
      </c>
      <c r="O3" s="140" t="s">
        <v>74</v>
      </c>
      <c r="P3" s="141" t="s">
        <v>21</v>
      </c>
      <c r="Q3" s="142" t="s">
        <v>32</v>
      </c>
      <c r="R3" s="143" t="s">
        <v>58</v>
      </c>
    </row>
    <row r="4" spans="1:18" ht="20.25" customHeight="1" x14ac:dyDescent="0.25">
      <c r="A4" s="31">
        <v>1</v>
      </c>
      <c r="B4" s="168"/>
      <c r="C4" s="168"/>
      <c r="D4" s="169"/>
      <c r="E4" s="105"/>
      <c r="F4" s="106"/>
      <c r="G4" s="106"/>
      <c r="H4" s="105"/>
      <c r="I4" s="105"/>
      <c r="J4" s="109">
        <f>H4*K4</f>
        <v>0</v>
      </c>
      <c r="K4" s="34">
        <f>(IF(OR($C4=0,$D4=0),0,IF(OR($E4=0,$F4=0,$G4=0),0,MIN((VLOOKUP($D4,$A$90:$C$100,3,0))*(IF($D4=6,$G4,$F4))*((MIN((VLOOKUP($D4,$A$90:$F$100,6,0)),(IF($D4=6,$F4,$G4))))),MIN((VLOOKUP($D4,$A$90:$C$100,3,0)),($E4))*(IF($D4=6,$G4,((MIN((VLOOKUP($D4,$A$90:$F$100,6,0)),$G4)))))))))</f>
        <v>0</v>
      </c>
      <c r="L4" s="109">
        <f>J4-I4</f>
        <v>0</v>
      </c>
      <c r="M4" s="35">
        <f>IF(I4=0,IF(J4=0,0,"עובד חדש"),IF(J4=0,"גריעת עובד",L4/I4))</f>
        <v>0</v>
      </c>
      <c r="N4" s="125">
        <f>IF(OR(G4&lt;=1,F4&lt;=1),(G4*H4*F4/12),(H4/12))</f>
        <v>0</v>
      </c>
      <c r="O4" s="111">
        <f t="shared" ref="O4:O33" si="0">J4</f>
        <v>0</v>
      </c>
      <c r="P4" s="99"/>
      <c r="Q4" s="109">
        <f t="shared" ref="Q4:Q33" si="1">O4-I4</f>
        <v>0</v>
      </c>
      <c r="R4" s="83">
        <f t="shared" ref="R4:R33" si="2">IF(I4=0,IF(O4=0,0,"עובד חדש"),IF(O4=0,"גריעת עובד",((O4-I4)/I4)))</f>
        <v>0</v>
      </c>
    </row>
    <row r="5" spans="1:18" ht="20.25" customHeight="1" x14ac:dyDescent="0.25">
      <c r="A5" s="31">
        <v>2</v>
      </c>
      <c r="B5" s="168"/>
      <c r="C5" s="168"/>
      <c r="D5" s="169"/>
      <c r="E5" s="105"/>
      <c r="F5" s="106"/>
      <c r="G5" s="106"/>
      <c r="H5" s="105"/>
      <c r="I5" s="105"/>
      <c r="J5" s="109">
        <f t="shared" ref="J5:J33" si="3">H5*K5</f>
        <v>0</v>
      </c>
      <c r="K5" s="34">
        <f t="shared" ref="K5:K68" si="4">(IF(OR($C5=0,$D5=0),0,IF(OR($E5=0,$F5=0,$G5=0),0,MIN((VLOOKUP($D5,$A$90:$C$100,3,0))*(IF($D5=6,$G5,$F5))*((MIN((VLOOKUP($D5,$A$90:$F$100,6,0)),(IF($D5=6,$F5,$G5))))),MIN((VLOOKUP($D5,$A$90:$C$100,3,0)),($E5))*(IF($D5=6,$G5,((MIN((VLOOKUP($D5,$A$90:$F$100,6,0)),$G5)))))))))</f>
        <v>0</v>
      </c>
      <c r="L5" s="109">
        <f t="shared" ref="L5:L33" si="5">J5-I5</f>
        <v>0</v>
      </c>
      <c r="M5" s="35">
        <f t="shared" ref="M5:M33" si="6">IF(I5=0,IF(J5=0,0,"עובד חדש"),IF(J5=0,"גריעת עובד",L5/I5))</f>
        <v>0</v>
      </c>
      <c r="N5" s="125">
        <f t="shared" ref="N5:N33" si="7">IF(OR(G5&lt;=1,F5&lt;=1),(G5*H5*F5/12),(H5/12))</f>
        <v>0</v>
      </c>
      <c r="O5" s="111">
        <f t="shared" si="0"/>
        <v>0</v>
      </c>
      <c r="P5" s="99"/>
      <c r="Q5" s="109">
        <f t="shared" si="1"/>
        <v>0</v>
      </c>
      <c r="R5" s="83">
        <f t="shared" si="2"/>
        <v>0</v>
      </c>
    </row>
    <row r="6" spans="1:18" ht="20.25" customHeight="1" x14ac:dyDescent="0.25">
      <c r="A6" s="31">
        <v>3</v>
      </c>
      <c r="B6" s="168"/>
      <c r="C6" s="168"/>
      <c r="D6" s="169"/>
      <c r="E6" s="105"/>
      <c r="F6" s="106"/>
      <c r="G6" s="106"/>
      <c r="H6" s="105"/>
      <c r="I6" s="105"/>
      <c r="J6" s="109">
        <f t="shared" si="3"/>
        <v>0</v>
      </c>
      <c r="K6" s="34">
        <f t="shared" si="4"/>
        <v>0</v>
      </c>
      <c r="L6" s="109">
        <f t="shared" si="5"/>
        <v>0</v>
      </c>
      <c r="M6" s="35">
        <f t="shared" si="6"/>
        <v>0</v>
      </c>
      <c r="N6" s="125">
        <f t="shared" si="7"/>
        <v>0</v>
      </c>
      <c r="O6" s="111">
        <f t="shared" si="0"/>
        <v>0</v>
      </c>
      <c r="P6" s="99"/>
      <c r="Q6" s="109">
        <f t="shared" si="1"/>
        <v>0</v>
      </c>
      <c r="R6" s="83">
        <f t="shared" si="2"/>
        <v>0</v>
      </c>
    </row>
    <row r="7" spans="1:18" ht="20.25" customHeight="1" x14ac:dyDescent="0.25">
      <c r="A7" s="31">
        <v>4</v>
      </c>
      <c r="B7" s="168"/>
      <c r="C7" s="168"/>
      <c r="D7" s="169"/>
      <c r="E7" s="105"/>
      <c r="F7" s="106"/>
      <c r="G7" s="106"/>
      <c r="H7" s="105"/>
      <c r="I7" s="105"/>
      <c r="J7" s="109">
        <f t="shared" si="3"/>
        <v>0</v>
      </c>
      <c r="K7" s="34">
        <f t="shared" si="4"/>
        <v>0</v>
      </c>
      <c r="L7" s="109">
        <f t="shared" si="5"/>
        <v>0</v>
      </c>
      <c r="M7" s="35">
        <f t="shared" si="6"/>
        <v>0</v>
      </c>
      <c r="N7" s="125">
        <f t="shared" si="7"/>
        <v>0</v>
      </c>
      <c r="O7" s="111">
        <f t="shared" si="0"/>
        <v>0</v>
      </c>
      <c r="P7" s="99"/>
      <c r="Q7" s="109">
        <f t="shared" si="1"/>
        <v>0</v>
      </c>
      <c r="R7" s="83">
        <f t="shared" si="2"/>
        <v>0</v>
      </c>
    </row>
    <row r="8" spans="1:18" ht="20.25" customHeight="1" x14ac:dyDescent="0.25">
      <c r="A8" s="31">
        <v>5</v>
      </c>
      <c r="B8" s="168"/>
      <c r="C8" s="168"/>
      <c r="D8" s="169"/>
      <c r="E8" s="105"/>
      <c r="F8" s="106"/>
      <c r="G8" s="106"/>
      <c r="H8" s="105"/>
      <c r="I8" s="105"/>
      <c r="J8" s="109">
        <f t="shared" si="3"/>
        <v>0</v>
      </c>
      <c r="K8" s="34">
        <f t="shared" si="4"/>
        <v>0</v>
      </c>
      <c r="L8" s="109">
        <f t="shared" si="5"/>
        <v>0</v>
      </c>
      <c r="M8" s="35">
        <f t="shared" si="6"/>
        <v>0</v>
      </c>
      <c r="N8" s="125">
        <f t="shared" si="7"/>
        <v>0</v>
      </c>
      <c r="O8" s="111">
        <f t="shared" si="0"/>
        <v>0</v>
      </c>
      <c r="P8" s="99"/>
      <c r="Q8" s="109">
        <f t="shared" si="1"/>
        <v>0</v>
      </c>
      <c r="R8" s="83">
        <f t="shared" si="2"/>
        <v>0</v>
      </c>
    </row>
    <row r="9" spans="1:18" ht="20.25" customHeight="1" x14ac:dyDescent="0.25">
      <c r="A9" s="31">
        <v>6</v>
      </c>
      <c r="B9" s="168"/>
      <c r="C9" s="168"/>
      <c r="D9" s="169"/>
      <c r="E9" s="105"/>
      <c r="F9" s="106"/>
      <c r="G9" s="106"/>
      <c r="H9" s="105"/>
      <c r="I9" s="105"/>
      <c r="J9" s="109">
        <f t="shared" si="3"/>
        <v>0</v>
      </c>
      <c r="K9" s="34">
        <f t="shared" si="4"/>
        <v>0</v>
      </c>
      <c r="L9" s="109">
        <f t="shared" si="5"/>
        <v>0</v>
      </c>
      <c r="M9" s="35">
        <f t="shared" si="6"/>
        <v>0</v>
      </c>
      <c r="N9" s="125">
        <f t="shared" si="7"/>
        <v>0</v>
      </c>
      <c r="O9" s="111">
        <f t="shared" si="0"/>
        <v>0</v>
      </c>
      <c r="P9" s="99"/>
      <c r="Q9" s="109">
        <f t="shared" si="1"/>
        <v>0</v>
      </c>
      <c r="R9" s="83">
        <f t="shared" si="2"/>
        <v>0</v>
      </c>
    </row>
    <row r="10" spans="1:18" ht="20.25" customHeight="1" x14ac:dyDescent="0.25">
      <c r="A10" s="31">
        <v>7</v>
      </c>
      <c r="B10" s="168"/>
      <c r="C10" s="168"/>
      <c r="D10" s="169"/>
      <c r="E10" s="105"/>
      <c r="F10" s="106"/>
      <c r="G10" s="106"/>
      <c r="H10" s="105"/>
      <c r="I10" s="105"/>
      <c r="J10" s="109">
        <f t="shared" si="3"/>
        <v>0</v>
      </c>
      <c r="K10" s="34">
        <f t="shared" si="4"/>
        <v>0</v>
      </c>
      <c r="L10" s="109">
        <f t="shared" si="5"/>
        <v>0</v>
      </c>
      <c r="M10" s="35">
        <f t="shared" si="6"/>
        <v>0</v>
      </c>
      <c r="N10" s="125">
        <f t="shared" si="7"/>
        <v>0</v>
      </c>
      <c r="O10" s="111">
        <f t="shared" si="0"/>
        <v>0</v>
      </c>
      <c r="P10" s="99"/>
      <c r="Q10" s="109">
        <f t="shared" si="1"/>
        <v>0</v>
      </c>
      <c r="R10" s="83">
        <f t="shared" si="2"/>
        <v>0</v>
      </c>
    </row>
    <row r="11" spans="1:18" ht="20.25" customHeight="1" x14ac:dyDescent="0.25">
      <c r="A11" s="31">
        <v>8</v>
      </c>
      <c r="B11" s="168"/>
      <c r="C11" s="168"/>
      <c r="D11" s="169"/>
      <c r="E11" s="105"/>
      <c r="F11" s="106"/>
      <c r="G11" s="106"/>
      <c r="H11" s="105"/>
      <c r="I11" s="105"/>
      <c r="J11" s="109">
        <f t="shared" si="3"/>
        <v>0</v>
      </c>
      <c r="K11" s="34">
        <f t="shared" si="4"/>
        <v>0</v>
      </c>
      <c r="L11" s="109">
        <f t="shared" si="5"/>
        <v>0</v>
      </c>
      <c r="M11" s="35">
        <f t="shared" si="6"/>
        <v>0</v>
      </c>
      <c r="N11" s="125">
        <f t="shared" si="7"/>
        <v>0</v>
      </c>
      <c r="O11" s="111">
        <f t="shared" si="0"/>
        <v>0</v>
      </c>
      <c r="P11" s="99"/>
      <c r="Q11" s="109">
        <f t="shared" si="1"/>
        <v>0</v>
      </c>
      <c r="R11" s="83">
        <f t="shared" si="2"/>
        <v>0</v>
      </c>
    </row>
    <row r="12" spans="1:18" ht="20.25" customHeight="1" x14ac:dyDescent="0.25">
      <c r="A12" s="31">
        <v>9</v>
      </c>
      <c r="B12" s="168"/>
      <c r="C12" s="168"/>
      <c r="D12" s="169"/>
      <c r="E12" s="105"/>
      <c r="F12" s="106"/>
      <c r="G12" s="106"/>
      <c r="H12" s="105"/>
      <c r="I12" s="105"/>
      <c r="J12" s="109">
        <f t="shared" si="3"/>
        <v>0</v>
      </c>
      <c r="K12" s="34">
        <f t="shared" si="4"/>
        <v>0</v>
      </c>
      <c r="L12" s="109">
        <f t="shared" si="5"/>
        <v>0</v>
      </c>
      <c r="M12" s="35">
        <f t="shared" si="6"/>
        <v>0</v>
      </c>
      <c r="N12" s="125">
        <f t="shared" si="7"/>
        <v>0</v>
      </c>
      <c r="O12" s="111">
        <f t="shared" si="0"/>
        <v>0</v>
      </c>
      <c r="P12" s="99"/>
      <c r="Q12" s="109">
        <f t="shared" si="1"/>
        <v>0</v>
      </c>
      <c r="R12" s="83">
        <f t="shared" si="2"/>
        <v>0</v>
      </c>
    </row>
    <row r="13" spans="1:18" ht="20.25" customHeight="1" x14ac:dyDescent="0.25">
      <c r="A13" s="31">
        <v>10</v>
      </c>
      <c r="B13" s="168"/>
      <c r="C13" s="168"/>
      <c r="D13" s="169"/>
      <c r="E13" s="105"/>
      <c r="F13" s="106"/>
      <c r="G13" s="106"/>
      <c r="H13" s="105"/>
      <c r="I13" s="105"/>
      <c r="J13" s="109">
        <f t="shared" si="3"/>
        <v>0</v>
      </c>
      <c r="K13" s="34">
        <f t="shared" si="4"/>
        <v>0</v>
      </c>
      <c r="L13" s="109">
        <f t="shared" si="5"/>
        <v>0</v>
      </c>
      <c r="M13" s="35">
        <f t="shared" si="6"/>
        <v>0</v>
      </c>
      <c r="N13" s="125">
        <f t="shared" si="7"/>
        <v>0</v>
      </c>
      <c r="O13" s="111">
        <f t="shared" si="0"/>
        <v>0</v>
      </c>
      <c r="P13" s="99"/>
      <c r="Q13" s="109">
        <f t="shared" si="1"/>
        <v>0</v>
      </c>
      <c r="R13" s="83">
        <f t="shared" si="2"/>
        <v>0</v>
      </c>
    </row>
    <row r="14" spans="1:18" ht="20.25" customHeight="1" x14ac:dyDescent="0.25">
      <c r="A14" s="31">
        <v>11</v>
      </c>
      <c r="B14" s="168"/>
      <c r="C14" s="168"/>
      <c r="D14" s="169"/>
      <c r="E14" s="105"/>
      <c r="F14" s="106"/>
      <c r="G14" s="106"/>
      <c r="H14" s="105"/>
      <c r="I14" s="105"/>
      <c r="J14" s="109">
        <f t="shared" si="3"/>
        <v>0</v>
      </c>
      <c r="K14" s="34">
        <f t="shared" si="4"/>
        <v>0</v>
      </c>
      <c r="L14" s="109">
        <f t="shared" si="5"/>
        <v>0</v>
      </c>
      <c r="M14" s="35">
        <f t="shared" si="6"/>
        <v>0</v>
      </c>
      <c r="N14" s="125">
        <f t="shared" si="7"/>
        <v>0</v>
      </c>
      <c r="O14" s="111">
        <f t="shared" si="0"/>
        <v>0</v>
      </c>
      <c r="P14" s="99"/>
      <c r="Q14" s="109">
        <f t="shared" si="1"/>
        <v>0</v>
      </c>
      <c r="R14" s="83">
        <f t="shared" si="2"/>
        <v>0</v>
      </c>
    </row>
    <row r="15" spans="1:18" ht="20.25" customHeight="1" x14ac:dyDescent="0.25">
      <c r="A15" s="31">
        <v>12</v>
      </c>
      <c r="B15" s="168"/>
      <c r="C15" s="168"/>
      <c r="D15" s="169"/>
      <c r="E15" s="105"/>
      <c r="F15" s="33"/>
      <c r="G15" s="33"/>
      <c r="H15" s="32"/>
      <c r="I15" s="32"/>
      <c r="J15" s="109">
        <f t="shared" si="3"/>
        <v>0</v>
      </c>
      <c r="K15" s="34">
        <f t="shared" si="4"/>
        <v>0</v>
      </c>
      <c r="L15" s="109">
        <f t="shared" si="5"/>
        <v>0</v>
      </c>
      <c r="M15" s="35">
        <f t="shared" si="6"/>
        <v>0</v>
      </c>
      <c r="N15" s="125">
        <f t="shared" si="7"/>
        <v>0</v>
      </c>
      <c r="O15" s="111">
        <f t="shared" si="0"/>
        <v>0</v>
      </c>
      <c r="P15" s="99"/>
      <c r="Q15" s="109">
        <f t="shared" si="1"/>
        <v>0</v>
      </c>
      <c r="R15" s="83">
        <f t="shared" si="2"/>
        <v>0</v>
      </c>
    </row>
    <row r="16" spans="1:18" ht="20.25" customHeight="1" x14ac:dyDescent="0.25">
      <c r="A16" s="31">
        <v>13</v>
      </c>
      <c r="B16" s="168"/>
      <c r="C16" s="168"/>
      <c r="D16" s="169"/>
      <c r="E16" s="105"/>
      <c r="F16" s="33"/>
      <c r="G16" s="33"/>
      <c r="H16" s="32"/>
      <c r="I16" s="32"/>
      <c r="J16" s="109">
        <f t="shared" si="3"/>
        <v>0</v>
      </c>
      <c r="K16" s="34">
        <f t="shared" si="4"/>
        <v>0</v>
      </c>
      <c r="L16" s="109">
        <f t="shared" si="5"/>
        <v>0</v>
      </c>
      <c r="M16" s="35">
        <f t="shared" si="6"/>
        <v>0</v>
      </c>
      <c r="N16" s="125">
        <f t="shared" si="7"/>
        <v>0</v>
      </c>
      <c r="O16" s="111">
        <f t="shared" si="0"/>
        <v>0</v>
      </c>
      <c r="P16" s="99"/>
      <c r="Q16" s="109">
        <f t="shared" si="1"/>
        <v>0</v>
      </c>
      <c r="R16" s="83">
        <f t="shared" si="2"/>
        <v>0</v>
      </c>
    </row>
    <row r="17" spans="1:18" ht="20.25" customHeight="1" x14ac:dyDescent="0.25">
      <c r="A17" s="31">
        <v>14</v>
      </c>
      <c r="B17" s="168"/>
      <c r="C17" s="168"/>
      <c r="D17" s="169"/>
      <c r="E17" s="105"/>
      <c r="F17" s="33"/>
      <c r="G17" s="33"/>
      <c r="H17" s="32"/>
      <c r="I17" s="32"/>
      <c r="J17" s="109">
        <f t="shared" si="3"/>
        <v>0</v>
      </c>
      <c r="K17" s="34">
        <f t="shared" si="4"/>
        <v>0</v>
      </c>
      <c r="L17" s="109">
        <f t="shared" si="5"/>
        <v>0</v>
      </c>
      <c r="M17" s="35">
        <f t="shared" si="6"/>
        <v>0</v>
      </c>
      <c r="N17" s="125">
        <f t="shared" si="7"/>
        <v>0</v>
      </c>
      <c r="O17" s="111">
        <f t="shared" si="0"/>
        <v>0</v>
      </c>
      <c r="P17" s="99"/>
      <c r="Q17" s="109">
        <f t="shared" si="1"/>
        <v>0</v>
      </c>
      <c r="R17" s="83">
        <f t="shared" si="2"/>
        <v>0</v>
      </c>
    </row>
    <row r="18" spans="1:18" ht="20.25" customHeight="1" x14ac:dyDescent="0.25">
      <c r="A18" s="31">
        <v>15</v>
      </c>
      <c r="B18" s="168"/>
      <c r="C18" s="168"/>
      <c r="D18" s="169"/>
      <c r="E18" s="105"/>
      <c r="F18" s="33"/>
      <c r="G18" s="33"/>
      <c r="H18" s="32"/>
      <c r="I18" s="32"/>
      <c r="J18" s="109">
        <f t="shared" si="3"/>
        <v>0</v>
      </c>
      <c r="K18" s="34">
        <f t="shared" si="4"/>
        <v>0</v>
      </c>
      <c r="L18" s="109">
        <f t="shared" si="5"/>
        <v>0</v>
      </c>
      <c r="M18" s="35">
        <f t="shared" si="6"/>
        <v>0</v>
      </c>
      <c r="N18" s="125">
        <f t="shared" si="7"/>
        <v>0</v>
      </c>
      <c r="O18" s="111">
        <f t="shared" si="0"/>
        <v>0</v>
      </c>
      <c r="P18" s="99"/>
      <c r="Q18" s="109">
        <f t="shared" si="1"/>
        <v>0</v>
      </c>
      <c r="R18" s="83">
        <f t="shared" si="2"/>
        <v>0</v>
      </c>
    </row>
    <row r="19" spans="1:18" ht="20.25" customHeight="1" x14ac:dyDescent="0.25">
      <c r="A19" s="31">
        <v>16</v>
      </c>
      <c r="B19" s="168"/>
      <c r="C19" s="168"/>
      <c r="D19" s="169"/>
      <c r="E19" s="105"/>
      <c r="F19" s="33"/>
      <c r="G19" s="33"/>
      <c r="H19" s="32"/>
      <c r="I19" s="32"/>
      <c r="J19" s="109">
        <f t="shared" si="3"/>
        <v>0</v>
      </c>
      <c r="K19" s="34">
        <f t="shared" si="4"/>
        <v>0</v>
      </c>
      <c r="L19" s="109">
        <f t="shared" si="5"/>
        <v>0</v>
      </c>
      <c r="M19" s="35">
        <f t="shared" si="6"/>
        <v>0</v>
      </c>
      <c r="N19" s="125">
        <f t="shared" si="7"/>
        <v>0</v>
      </c>
      <c r="O19" s="111">
        <f t="shared" si="0"/>
        <v>0</v>
      </c>
      <c r="P19" s="99"/>
      <c r="Q19" s="109">
        <f t="shared" si="1"/>
        <v>0</v>
      </c>
      <c r="R19" s="83">
        <f t="shared" si="2"/>
        <v>0</v>
      </c>
    </row>
    <row r="20" spans="1:18" ht="20.25" customHeight="1" x14ac:dyDescent="0.25">
      <c r="A20" s="31">
        <v>17</v>
      </c>
      <c r="B20" s="168"/>
      <c r="C20" s="168"/>
      <c r="D20" s="169"/>
      <c r="E20" s="105"/>
      <c r="F20" s="33"/>
      <c r="G20" s="33"/>
      <c r="H20" s="32"/>
      <c r="I20" s="32"/>
      <c r="J20" s="109">
        <f t="shared" si="3"/>
        <v>0</v>
      </c>
      <c r="K20" s="34">
        <f t="shared" si="4"/>
        <v>0</v>
      </c>
      <c r="L20" s="109">
        <f t="shared" si="5"/>
        <v>0</v>
      </c>
      <c r="M20" s="35">
        <f t="shared" si="6"/>
        <v>0</v>
      </c>
      <c r="N20" s="125">
        <f t="shared" si="7"/>
        <v>0</v>
      </c>
      <c r="O20" s="111">
        <f t="shared" si="0"/>
        <v>0</v>
      </c>
      <c r="P20" s="99"/>
      <c r="Q20" s="109">
        <f t="shared" si="1"/>
        <v>0</v>
      </c>
      <c r="R20" s="83">
        <f t="shared" si="2"/>
        <v>0</v>
      </c>
    </row>
    <row r="21" spans="1:18" ht="20.25" customHeight="1" x14ac:dyDescent="0.25">
      <c r="A21" s="31">
        <v>18</v>
      </c>
      <c r="B21" s="168"/>
      <c r="C21" s="168"/>
      <c r="D21" s="169"/>
      <c r="E21" s="105"/>
      <c r="F21" s="33"/>
      <c r="G21" s="33"/>
      <c r="H21" s="32"/>
      <c r="I21" s="32"/>
      <c r="J21" s="109">
        <f t="shared" si="3"/>
        <v>0</v>
      </c>
      <c r="K21" s="34">
        <f t="shared" si="4"/>
        <v>0</v>
      </c>
      <c r="L21" s="109">
        <f t="shared" si="5"/>
        <v>0</v>
      </c>
      <c r="M21" s="35">
        <f t="shared" si="6"/>
        <v>0</v>
      </c>
      <c r="N21" s="125">
        <f t="shared" si="7"/>
        <v>0</v>
      </c>
      <c r="O21" s="111">
        <f t="shared" si="0"/>
        <v>0</v>
      </c>
      <c r="P21" s="99"/>
      <c r="Q21" s="109">
        <f t="shared" si="1"/>
        <v>0</v>
      </c>
      <c r="R21" s="83">
        <f t="shared" si="2"/>
        <v>0</v>
      </c>
    </row>
    <row r="22" spans="1:18" ht="20.25" customHeight="1" x14ac:dyDescent="0.25">
      <c r="A22" s="31">
        <v>19</v>
      </c>
      <c r="B22" s="168"/>
      <c r="C22" s="168"/>
      <c r="D22" s="169"/>
      <c r="E22" s="105"/>
      <c r="F22" s="33"/>
      <c r="G22" s="33"/>
      <c r="H22" s="32"/>
      <c r="I22" s="32"/>
      <c r="J22" s="109">
        <f t="shared" si="3"/>
        <v>0</v>
      </c>
      <c r="K22" s="34">
        <f t="shared" si="4"/>
        <v>0</v>
      </c>
      <c r="L22" s="109">
        <f t="shared" si="5"/>
        <v>0</v>
      </c>
      <c r="M22" s="35">
        <f t="shared" si="6"/>
        <v>0</v>
      </c>
      <c r="N22" s="125">
        <f t="shared" si="7"/>
        <v>0</v>
      </c>
      <c r="O22" s="111">
        <f t="shared" si="0"/>
        <v>0</v>
      </c>
      <c r="P22" s="99"/>
      <c r="Q22" s="109">
        <f t="shared" si="1"/>
        <v>0</v>
      </c>
      <c r="R22" s="83">
        <f t="shared" si="2"/>
        <v>0</v>
      </c>
    </row>
    <row r="23" spans="1:18" ht="20.25" customHeight="1" x14ac:dyDescent="0.25">
      <c r="A23" s="31">
        <v>20</v>
      </c>
      <c r="B23" s="168"/>
      <c r="C23" s="168"/>
      <c r="D23" s="169"/>
      <c r="E23" s="105"/>
      <c r="F23" s="33"/>
      <c r="G23" s="33"/>
      <c r="H23" s="32"/>
      <c r="I23" s="32"/>
      <c r="J23" s="109">
        <f t="shared" si="3"/>
        <v>0</v>
      </c>
      <c r="K23" s="34">
        <f t="shared" si="4"/>
        <v>0</v>
      </c>
      <c r="L23" s="109">
        <f t="shared" si="5"/>
        <v>0</v>
      </c>
      <c r="M23" s="35">
        <f t="shared" si="6"/>
        <v>0</v>
      </c>
      <c r="N23" s="125">
        <f t="shared" si="7"/>
        <v>0</v>
      </c>
      <c r="O23" s="111">
        <f t="shared" si="0"/>
        <v>0</v>
      </c>
      <c r="P23" s="99"/>
      <c r="Q23" s="109">
        <f t="shared" si="1"/>
        <v>0</v>
      </c>
      <c r="R23" s="83">
        <f t="shared" si="2"/>
        <v>0</v>
      </c>
    </row>
    <row r="24" spans="1:18" ht="20.25" customHeight="1" x14ac:dyDescent="0.25">
      <c r="A24" s="31">
        <v>21</v>
      </c>
      <c r="B24" s="168"/>
      <c r="C24" s="168"/>
      <c r="D24" s="169"/>
      <c r="E24" s="105"/>
      <c r="F24" s="33"/>
      <c r="G24" s="33"/>
      <c r="H24" s="32"/>
      <c r="I24" s="32"/>
      <c r="J24" s="109">
        <f t="shared" si="3"/>
        <v>0</v>
      </c>
      <c r="K24" s="34">
        <f t="shared" si="4"/>
        <v>0</v>
      </c>
      <c r="L24" s="109">
        <f t="shared" si="5"/>
        <v>0</v>
      </c>
      <c r="M24" s="35">
        <f t="shared" si="6"/>
        <v>0</v>
      </c>
      <c r="N24" s="125">
        <f t="shared" si="7"/>
        <v>0</v>
      </c>
      <c r="O24" s="111">
        <f t="shared" si="0"/>
        <v>0</v>
      </c>
      <c r="P24" s="99"/>
      <c r="Q24" s="109">
        <f t="shared" si="1"/>
        <v>0</v>
      </c>
      <c r="R24" s="83">
        <f t="shared" si="2"/>
        <v>0</v>
      </c>
    </row>
    <row r="25" spans="1:18" ht="20.25" customHeight="1" x14ac:dyDescent="0.25">
      <c r="A25" s="31">
        <v>22</v>
      </c>
      <c r="B25" s="168"/>
      <c r="C25" s="168"/>
      <c r="D25" s="169"/>
      <c r="E25" s="105"/>
      <c r="F25" s="33"/>
      <c r="G25" s="33"/>
      <c r="H25" s="32"/>
      <c r="I25" s="32"/>
      <c r="J25" s="109">
        <f t="shared" si="3"/>
        <v>0</v>
      </c>
      <c r="K25" s="34">
        <f t="shared" si="4"/>
        <v>0</v>
      </c>
      <c r="L25" s="109">
        <f t="shared" si="5"/>
        <v>0</v>
      </c>
      <c r="M25" s="35">
        <f t="shared" si="6"/>
        <v>0</v>
      </c>
      <c r="N25" s="125">
        <f t="shared" si="7"/>
        <v>0</v>
      </c>
      <c r="O25" s="111">
        <f t="shared" si="0"/>
        <v>0</v>
      </c>
      <c r="P25" s="99"/>
      <c r="Q25" s="109">
        <f t="shared" si="1"/>
        <v>0</v>
      </c>
      <c r="R25" s="83">
        <f t="shared" si="2"/>
        <v>0</v>
      </c>
    </row>
    <row r="26" spans="1:18" ht="20.25" customHeight="1" x14ac:dyDescent="0.25">
      <c r="A26" s="31">
        <v>23</v>
      </c>
      <c r="B26" s="168"/>
      <c r="C26" s="168"/>
      <c r="D26" s="169"/>
      <c r="E26" s="105"/>
      <c r="F26" s="33"/>
      <c r="G26" s="33"/>
      <c r="H26" s="32"/>
      <c r="I26" s="32"/>
      <c r="J26" s="109">
        <f t="shared" si="3"/>
        <v>0</v>
      </c>
      <c r="K26" s="34">
        <f t="shared" si="4"/>
        <v>0</v>
      </c>
      <c r="L26" s="109">
        <f t="shared" si="5"/>
        <v>0</v>
      </c>
      <c r="M26" s="35">
        <f t="shared" si="6"/>
        <v>0</v>
      </c>
      <c r="N26" s="125">
        <f t="shared" si="7"/>
        <v>0</v>
      </c>
      <c r="O26" s="111">
        <f t="shared" si="0"/>
        <v>0</v>
      </c>
      <c r="P26" s="99"/>
      <c r="Q26" s="109">
        <f t="shared" si="1"/>
        <v>0</v>
      </c>
      <c r="R26" s="83">
        <f t="shared" si="2"/>
        <v>0</v>
      </c>
    </row>
    <row r="27" spans="1:18" ht="20.25" customHeight="1" x14ac:dyDescent="0.25">
      <c r="A27" s="31">
        <v>24</v>
      </c>
      <c r="B27" s="168"/>
      <c r="C27" s="168"/>
      <c r="D27" s="169"/>
      <c r="E27" s="105"/>
      <c r="F27" s="33"/>
      <c r="G27" s="33"/>
      <c r="H27" s="32"/>
      <c r="I27" s="32"/>
      <c r="J27" s="109">
        <f t="shared" si="3"/>
        <v>0</v>
      </c>
      <c r="K27" s="34">
        <f t="shared" si="4"/>
        <v>0</v>
      </c>
      <c r="L27" s="109">
        <f t="shared" si="5"/>
        <v>0</v>
      </c>
      <c r="M27" s="35">
        <f t="shared" si="6"/>
        <v>0</v>
      </c>
      <c r="N27" s="125">
        <f t="shared" si="7"/>
        <v>0</v>
      </c>
      <c r="O27" s="111">
        <f t="shared" si="0"/>
        <v>0</v>
      </c>
      <c r="P27" s="99"/>
      <c r="Q27" s="109">
        <f t="shared" si="1"/>
        <v>0</v>
      </c>
      <c r="R27" s="83">
        <f t="shared" si="2"/>
        <v>0</v>
      </c>
    </row>
    <row r="28" spans="1:18" ht="20.25" customHeight="1" x14ac:dyDescent="0.25">
      <c r="A28" s="31">
        <v>25</v>
      </c>
      <c r="B28" s="168"/>
      <c r="C28" s="168"/>
      <c r="D28" s="169"/>
      <c r="E28" s="105"/>
      <c r="F28" s="33"/>
      <c r="G28" s="33"/>
      <c r="H28" s="32"/>
      <c r="I28" s="32"/>
      <c r="J28" s="109">
        <f t="shared" si="3"/>
        <v>0</v>
      </c>
      <c r="K28" s="34">
        <f t="shared" si="4"/>
        <v>0</v>
      </c>
      <c r="L28" s="109">
        <f t="shared" si="5"/>
        <v>0</v>
      </c>
      <c r="M28" s="35">
        <f t="shared" si="6"/>
        <v>0</v>
      </c>
      <c r="N28" s="125">
        <f t="shared" si="7"/>
        <v>0</v>
      </c>
      <c r="O28" s="111">
        <f t="shared" si="0"/>
        <v>0</v>
      </c>
      <c r="P28" s="99"/>
      <c r="Q28" s="109">
        <f t="shared" si="1"/>
        <v>0</v>
      </c>
      <c r="R28" s="83">
        <f t="shared" si="2"/>
        <v>0</v>
      </c>
    </row>
    <row r="29" spans="1:18" ht="20.25" customHeight="1" x14ac:dyDescent="0.25">
      <c r="A29" s="31">
        <v>26</v>
      </c>
      <c r="B29" s="168"/>
      <c r="C29" s="168"/>
      <c r="D29" s="169"/>
      <c r="E29" s="105"/>
      <c r="F29" s="33"/>
      <c r="G29" s="33"/>
      <c r="H29" s="32"/>
      <c r="I29" s="32"/>
      <c r="J29" s="109">
        <f t="shared" si="3"/>
        <v>0</v>
      </c>
      <c r="K29" s="34">
        <f t="shared" si="4"/>
        <v>0</v>
      </c>
      <c r="L29" s="109">
        <f t="shared" si="5"/>
        <v>0</v>
      </c>
      <c r="M29" s="35">
        <f t="shared" si="6"/>
        <v>0</v>
      </c>
      <c r="N29" s="125">
        <f t="shared" si="7"/>
        <v>0</v>
      </c>
      <c r="O29" s="111">
        <f t="shared" si="0"/>
        <v>0</v>
      </c>
      <c r="P29" s="99"/>
      <c r="Q29" s="109">
        <f t="shared" si="1"/>
        <v>0</v>
      </c>
      <c r="R29" s="83">
        <f t="shared" si="2"/>
        <v>0</v>
      </c>
    </row>
    <row r="30" spans="1:18" ht="20.25" customHeight="1" x14ac:dyDescent="0.25">
      <c r="A30" s="31">
        <v>27</v>
      </c>
      <c r="B30" s="168"/>
      <c r="C30" s="168"/>
      <c r="D30" s="169"/>
      <c r="E30" s="105"/>
      <c r="F30" s="33"/>
      <c r="G30" s="33"/>
      <c r="H30" s="32"/>
      <c r="I30" s="32"/>
      <c r="J30" s="109">
        <f t="shared" si="3"/>
        <v>0</v>
      </c>
      <c r="K30" s="34">
        <f t="shared" si="4"/>
        <v>0</v>
      </c>
      <c r="L30" s="109">
        <f t="shared" si="5"/>
        <v>0</v>
      </c>
      <c r="M30" s="35">
        <f t="shared" si="6"/>
        <v>0</v>
      </c>
      <c r="N30" s="125">
        <f t="shared" si="7"/>
        <v>0</v>
      </c>
      <c r="O30" s="111">
        <f t="shared" si="0"/>
        <v>0</v>
      </c>
      <c r="P30" s="99"/>
      <c r="Q30" s="109">
        <f t="shared" si="1"/>
        <v>0</v>
      </c>
      <c r="R30" s="83">
        <f t="shared" si="2"/>
        <v>0</v>
      </c>
    </row>
    <row r="31" spans="1:18" ht="20.25" customHeight="1" x14ac:dyDescent="0.25">
      <c r="A31" s="31">
        <v>28</v>
      </c>
      <c r="B31" s="168"/>
      <c r="C31" s="168"/>
      <c r="D31" s="169"/>
      <c r="E31" s="105"/>
      <c r="F31" s="33"/>
      <c r="G31" s="33"/>
      <c r="H31" s="32"/>
      <c r="I31" s="32"/>
      <c r="J31" s="109">
        <f t="shared" si="3"/>
        <v>0</v>
      </c>
      <c r="K31" s="34">
        <f t="shared" si="4"/>
        <v>0</v>
      </c>
      <c r="L31" s="109">
        <f t="shared" si="5"/>
        <v>0</v>
      </c>
      <c r="M31" s="35">
        <f t="shared" si="6"/>
        <v>0</v>
      </c>
      <c r="N31" s="125">
        <f t="shared" si="7"/>
        <v>0</v>
      </c>
      <c r="O31" s="111">
        <f t="shared" si="0"/>
        <v>0</v>
      </c>
      <c r="P31" s="99"/>
      <c r="Q31" s="109">
        <f t="shared" si="1"/>
        <v>0</v>
      </c>
      <c r="R31" s="83">
        <f t="shared" si="2"/>
        <v>0</v>
      </c>
    </row>
    <row r="32" spans="1:18" ht="20.25" customHeight="1" x14ac:dyDescent="0.25">
      <c r="A32" s="31">
        <v>29</v>
      </c>
      <c r="B32" s="168"/>
      <c r="C32" s="168"/>
      <c r="D32" s="169"/>
      <c r="E32" s="105"/>
      <c r="F32" s="33"/>
      <c r="G32" s="33"/>
      <c r="H32" s="32"/>
      <c r="I32" s="32"/>
      <c r="J32" s="109">
        <f t="shared" si="3"/>
        <v>0</v>
      </c>
      <c r="K32" s="34">
        <f t="shared" si="4"/>
        <v>0</v>
      </c>
      <c r="L32" s="109">
        <f t="shared" si="5"/>
        <v>0</v>
      </c>
      <c r="M32" s="35">
        <f t="shared" si="6"/>
        <v>0</v>
      </c>
      <c r="N32" s="125">
        <f t="shared" si="7"/>
        <v>0</v>
      </c>
      <c r="O32" s="111">
        <f t="shared" si="0"/>
        <v>0</v>
      </c>
      <c r="P32" s="99"/>
      <c r="Q32" s="109">
        <f t="shared" si="1"/>
        <v>0</v>
      </c>
      <c r="R32" s="83">
        <f t="shared" si="2"/>
        <v>0</v>
      </c>
    </row>
    <row r="33" spans="1:18" ht="20.25" customHeight="1" x14ac:dyDescent="0.25">
      <c r="A33" s="31">
        <v>30</v>
      </c>
      <c r="B33" s="168"/>
      <c r="C33" s="168"/>
      <c r="D33" s="169"/>
      <c r="E33" s="105"/>
      <c r="F33" s="33"/>
      <c r="G33" s="33"/>
      <c r="H33" s="32"/>
      <c r="I33" s="32"/>
      <c r="J33" s="109">
        <f t="shared" si="3"/>
        <v>0</v>
      </c>
      <c r="K33" s="34">
        <f t="shared" si="4"/>
        <v>0</v>
      </c>
      <c r="L33" s="109">
        <f t="shared" si="5"/>
        <v>0</v>
      </c>
      <c r="M33" s="35">
        <f t="shared" si="6"/>
        <v>0</v>
      </c>
      <c r="N33" s="125">
        <f t="shared" si="7"/>
        <v>0</v>
      </c>
      <c r="O33" s="111">
        <f t="shared" si="0"/>
        <v>0</v>
      </c>
      <c r="P33" s="99"/>
      <c r="Q33" s="109">
        <f t="shared" si="1"/>
        <v>0</v>
      </c>
      <c r="R33" s="83">
        <f t="shared" si="2"/>
        <v>0</v>
      </c>
    </row>
    <row r="34" spans="1:18" ht="20.25" customHeight="1" x14ac:dyDescent="0.25">
      <c r="A34" s="31">
        <v>31</v>
      </c>
      <c r="B34" s="168"/>
      <c r="C34" s="168"/>
      <c r="D34" s="169"/>
      <c r="E34" s="105"/>
      <c r="F34" s="33"/>
      <c r="G34" s="33"/>
      <c r="H34" s="32"/>
      <c r="I34" s="32"/>
      <c r="J34" s="109">
        <f t="shared" ref="J34:J62" si="8">H34*K34</f>
        <v>0</v>
      </c>
      <c r="K34" s="34">
        <f t="shared" si="4"/>
        <v>0</v>
      </c>
      <c r="L34" s="109">
        <f t="shared" ref="L34:L62" si="9">J34-I34</f>
        <v>0</v>
      </c>
      <c r="M34" s="35">
        <f t="shared" ref="M34:M62" si="10">IF(I34=0,IF(J34=0,0,"עובד חדש"),IF(J34=0,"גריעת עובד",L34/I34))</f>
        <v>0</v>
      </c>
      <c r="N34" s="125">
        <f t="shared" ref="N34:N62" si="11">IF(OR(G34&lt;=1,F34&lt;=1),(G34*H34*F34/12),(H34/12))</f>
        <v>0</v>
      </c>
      <c r="O34" s="111">
        <f t="shared" ref="O34:O62" si="12">J34</f>
        <v>0</v>
      </c>
      <c r="P34" s="99"/>
      <c r="Q34" s="109">
        <f t="shared" ref="Q34:Q62" si="13">O34-I34</f>
        <v>0</v>
      </c>
      <c r="R34" s="83">
        <f t="shared" ref="R34:R62" si="14">IF(I34=0,IF(O34=0,0,"עובד חדש"),IF(O34=0,"גריעת עובד",((O34-I34)/I34)))</f>
        <v>0</v>
      </c>
    </row>
    <row r="35" spans="1:18" ht="20.25" customHeight="1" x14ac:dyDescent="0.25">
      <c r="A35" s="31">
        <v>32</v>
      </c>
      <c r="B35" s="168"/>
      <c r="C35" s="168"/>
      <c r="D35" s="169"/>
      <c r="E35" s="105"/>
      <c r="F35" s="33"/>
      <c r="G35" s="33"/>
      <c r="H35" s="32"/>
      <c r="I35" s="32"/>
      <c r="J35" s="109">
        <f t="shared" si="8"/>
        <v>0</v>
      </c>
      <c r="K35" s="34">
        <f t="shared" si="4"/>
        <v>0</v>
      </c>
      <c r="L35" s="109">
        <f t="shared" si="9"/>
        <v>0</v>
      </c>
      <c r="M35" s="35">
        <f t="shared" si="10"/>
        <v>0</v>
      </c>
      <c r="N35" s="125">
        <f t="shared" si="11"/>
        <v>0</v>
      </c>
      <c r="O35" s="111">
        <f t="shared" si="12"/>
        <v>0</v>
      </c>
      <c r="P35" s="99"/>
      <c r="Q35" s="109">
        <f t="shared" si="13"/>
        <v>0</v>
      </c>
      <c r="R35" s="83">
        <f t="shared" si="14"/>
        <v>0</v>
      </c>
    </row>
    <row r="36" spans="1:18" ht="20.25" customHeight="1" x14ac:dyDescent="0.25">
      <c r="A36" s="31">
        <v>33</v>
      </c>
      <c r="B36" s="168"/>
      <c r="C36" s="168"/>
      <c r="D36" s="169"/>
      <c r="E36" s="105"/>
      <c r="F36" s="33"/>
      <c r="G36" s="33"/>
      <c r="H36" s="32"/>
      <c r="I36" s="32"/>
      <c r="J36" s="109">
        <f t="shared" si="8"/>
        <v>0</v>
      </c>
      <c r="K36" s="34">
        <f t="shared" si="4"/>
        <v>0</v>
      </c>
      <c r="L36" s="109">
        <f t="shared" si="9"/>
        <v>0</v>
      </c>
      <c r="M36" s="35">
        <f t="shared" si="10"/>
        <v>0</v>
      </c>
      <c r="N36" s="125">
        <f t="shared" si="11"/>
        <v>0</v>
      </c>
      <c r="O36" s="111">
        <f t="shared" si="12"/>
        <v>0</v>
      </c>
      <c r="P36" s="99"/>
      <c r="Q36" s="109">
        <f t="shared" si="13"/>
        <v>0</v>
      </c>
      <c r="R36" s="83">
        <f t="shared" si="14"/>
        <v>0</v>
      </c>
    </row>
    <row r="37" spans="1:18" ht="20.25" customHeight="1" x14ac:dyDescent="0.25">
      <c r="A37" s="31">
        <v>34</v>
      </c>
      <c r="B37" s="168"/>
      <c r="C37" s="168"/>
      <c r="D37" s="169"/>
      <c r="E37" s="105"/>
      <c r="F37" s="33"/>
      <c r="G37" s="33"/>
      <c r="H37" s="32"/>
      <c r="I37" s="32"/>
      <c r="J37" s="109">
        <f t="shared" si="8"/>
        <v>0</v>
      </c>
      <c r="K37" s="34">
        <f t="shared" si="4"/>
        <v>0</v>
      </c>
      <c r="L37" s="109">
        <f t="shared" si="9"/>
        <v>0</v>
      </c>
      <c r="M37" s="35">
        <f t="shared" si="10"/>
        <v>0</v>
      </c>
      <c r="N37" s="125">
        <f t="shared" si="11"/>
        <v>0</v>
      </c>
      <c r="O37" s="111">
        <f t="shared" si="12"/>
        <v>0</v>
      </c>
      <c r="P37" s="99"/>
      <c r="Q37" s="109">
        <f t="shared" si="13"/>
        <v>0</v>
      </c>
      <c r="R37" s="83">
        <f t="shared" si="14"/>
        <v>0</v>
      </c>
    </row>
    <row r="38" spans="1:18" ht="20.25" customHeight="1" x14ac:dyDescent="0.25">
      <c r="A38" s="31">
        <v>35</v>
      </c>
      <c r="B38" s="168"/>
      <c r="C38" s="168"/>
      <c r="D38" s="169"/>
      <c r="E38" s="105"/>
      <c r="F38" s="33"/>
      <c r="G38" s="33"/>
      <c r="H38" s="32"/>
      <c r="I38" s="32"/>
      <c r="J38" s="109">
        <f t="shared" si="8"/>
        <v>0</v>
      </c>
      <c r="K38" s="34">
        <f t="shared" si="4"/>
        <v>0</v>
      </c>
      <c r="L38" s="109">
        <f t="shared" si="9"/>
        <v>0</v>
      </c>
      <c r="M38" s="35">
        <f t="shared" si="10"/>
        <v>0</v>
      </c>
      <c r="N38" s="125">
        <f t="shared" si="11"/>
        <v>0</v>
      </c>
      <c r="O38" s="111">
        <f t="shared" si="12"/>
        <v>0</v>
      </c>
      <c r="P38" s="99"/>
      <c r="Q38" s="109">
        <f t="shared" si="13"/>
        <v>0</v>
      </c>
      <c r="R38" s="83">
        <f t="shared" si="14"/>
        <v>0</v>
      </c>
    </row>
    <row r="39" spans="1:18" ht="20.25" customHeight="1" x14ac:dyDescent="0.25">
      <c r="A39" s="31">
        <v>36</v>
      </c>
      <c r="B39" s="168"/>
      <c r="C39" s="168"/>
      <c r="D39" s="169"/>
      <c r="E39" s="105"/>
      <c r="F39" s="33"/>
      <c r="G39" s="33"/>
      <c r="H39" s="32"/>
      <c r="I39" s="32"/>
      <c r="J39" s="109">
        <f t="shared" si="8"/>
        <v>0</v>
      </c>
      <c r="K39" s="34">
        <f t="shared" si="4"/>
        <v>0</v>
      </c>
      <c r="L39" s="109">
        <f t="shared" si="9"/>
        <v>0</v>
      </c>
      <c r="M39" s="35">
        <f t="shared" si="10"/>
        <v>0</v>
      </c>
      <c r="N39" s="125">
        <f t="shared" si="11"/>
        <v>0</v>
      </c>
      <c r="O39" s="111">
        <f t="shared" si="12"/>
        <v>0</v>
      </c>
      <c r="P39" s="99"/>
      <c r="Q39" s="109">
        <f t="shared" si="13"/>
        <v>0</v>
      </c>
      <c r="R39" s="83">
        <f t="shared" si="14"/>
        <v>0</v>
      </c>
    </row>
    <row r="40" spans="1:18" ht="20.25" customHeight="1" x14ac:dyDescent="0.25">
      <c r="A40" s="31">
        <v>37</v>
      </c>
      <c r="B40" s="168"/>
      <c r="C40" s="168"/>
      <c r="D40" s="169"/>
      <c r="E40" s="105"/>
      <c r="F40" s="33"/>
      <c r="G40" s="33"/>
      <c r="H40" s="32"/>
      <c r="I40" s="32"/>
      <c r="J40" s="109">
        <f t="shared" si="8"/>
        <v>0</v>
      </c>
      <c r="K40" s="34">
        <f t="shared" si="4"/>
        <v>0</v>
      </c>
      <c r="L40" s="109">
        <f t="shared" si="9"/>
        <v>0</v>
      </c>
      <c r="M40" s="35">
        <f t="shared" si="10"/>
        <v>0</v>
      </c>
      <c r="N40" s="125">
        <f t="shared" si="11"/>
        <v>0</v>
      </c>
      <c r="O40" s="111">
        <f t="shared" si="12"/>
        <v>0</v>
      </c>
      <c r="P40" s="99"/>
      <c r="Q40" s="109">
        <f t="shared" si="13"/>
        <v>0</v>
      </c>
      <c r="R40" s="83">
        <f t="shared" si="14"/>
        <v>0</v>
      </c>
    </row>
    <row r="41" spans="1:18" ht="20.25" customHeight="1" x14ac:dyDescent="0.25">
      <c r="A41" s="31">
        <v>38</v>
      </c>
      <c r="B41" s="168"/>
      <c r="C41" s="168"/>
      <c r="D41" s="169"/>
      <c r="E41" s="105"/>
      <c r="F41" s="33"/>
      <c r="G41" s="33"/>
      <c r="H41" s="32"/>
      <c r="I41" s="32"/>
      <c r="J41" s="109">
        <f t="shared" si="8"/>
        <v>0</v>
      </c>
      <c r="K41" s="34">
        <f t="shared" si="4"/>
        <v>0</v>
      </c>
      <c r="L41" s="109">
        <f t="shared" si="9"/>
        <v>0</v>
      </c>
      <c r="M41" s="35">
        <f t="shared" si="10"/>
        <v>0</v>
      </c>
      <c r="N41" s="125">
        <f t="shared" si="11"/>
        <v>0</v>
      </c>
      <c r="O41" s="111">
        <f t="shared" si="12"/>
        <v>0</v>
      </c>
      <c r="P41" s="99"/>
      <c r="Q41" s="109">
        <f t="shared" si="13"/>
        <v>0</v>
      </c>
      <c r="R41" s="83">
        <f t="shared" si="14"/>
        <v>0</v>
      </c>
    </row>
    <row r="42" spans="1:18" ht="20.25" customHeight="1" x14ac:dyDescent="0.25">
      <c r="A42" s="31">
        <v>39</v>
      </c>
      <c r="B42" s="168"/>
      <c r="C42" s="168"/>
      <c r="D42" s="169"/>
      <c r="E42" s="105"/>
      <c r="F42" s="33"/>
      <c r="G42" s="33"/>
      <c r="H42" s="32"/>
      <c r="I42" s="32"/>
      <c r="J42" s="109">
        <f t="shared" si="8"/>
        <v>0</v>
      </c>
      <c r="K42" s="34">
        <f t="shared" si="4"/>
        <v>0</v>
      </c>
      <c r="L42" s="109">
        <f t="shared" si="9"/>
        <v>0</v>
      </c>
      <c r="M42" s="35">
        <f t="shared" si="10"/>
        <v>0</v>
      </c>
      <c r="N42" s="125">
        <f t="shared" si="11"/>
        <v>0</v>
      </c>
      <c r="O42" s="111">
        <f t="shared" si="12"/>
        <v>0</v>
      </c>
      <c r="P42" s="99"/>
      <c r="Q42" s="109">
        <f t="shared" si="13"/>
        <v>0</v>
      </c>
      <c r="R42" s="83">
        <f t="shared" si="14"/>
        <v>0</v>
      </c>
    </row>
    <row r="43" spans="1:18" ht="20.25" customHeight="1" x14ac:dyDescent="0.25">
      <c r="A43" s="31">
        <v>40</v>
      </c>
      <c r="B43" s="168"/>
      <c r="C43" s="168"/>
      <c r="D43" s="169"/>
      <c r="E43" s="105"/>
      <c r="F43" s="33"/>
      <c r="G43" s="33"/>
      <c r="H43" s="32"/>
      <c r="I43" s="32"/>
      <c r="J43" s="109">
        <f t="shared" si="8"/>
        <v>0</v>
      </c>
      <c r="K43" s="34">
        <f t="shared" si="4"/>
        <v>0</v>
      </c>
      <c r="L43" s="109">
        <f t="shared" si="9"/>
        <v>0</v>
      </c>
      <c r="M43" s="35">
        <f t="shared" si="10"/>
        <v>0</v>
      </c>
      <c r="N43" s="125">
        <f t="shared" si="11"/>
        <v>0</v>
      </c>
      <c r="O43" s="111">
        <f t="shared" si="12"/>
        <v>0</v>
      </c>
      <c r="P43" s="99"/>
      <c r="Q43" s="109">
        <f t="shared" si="13"/>
        <v>0</v>
      </c>
      <c r="R43" s="83">
        <f t="shared" si="14"/>
        <v>0</v>
      </c>
    </row>
    <row r="44" spans="1:18" ht="20.25" customHeight="1" x14ac:dyDescent="0.25">
      <c r="A44" s="31">
        <v>41</v>
      </c>
      <c r="B44" s="168"/>
      <c r="C44" s="168"/>
      <c r="D44" s="169"/>
      <c r="E44" s="105"/>
      <c r="F44" s="33"/>
      <c r="G44" s="33"/>
      <c r="H44" s="32"/>
      <c r="I44" s="32"/>
      <c r="J44" s="109">
        <f t="shared" si="8"/>
        <v>0</v>
      </c>
      <c r="K44" s="34">
        <f t="shared" si="4"/>
        <v>0</v>
      </c>
      <c r="L44" s="109">
        <f t="shared" si="9"/>
        <v>0</v>
      </c>
      <c r="M44" s="35">
        <f t="shared" si="10"/>
        <v>0</v>
      </c>
      <c r="N44" s="125">
        <f t="shared" si="11"/>
        <v>0</v>
      </c>
      <c r="O44" s="111">
        <f t="shared" si="12"/>
        <v>0</v>
      </c>
      <c r="P44" s="99"/>
      <c r="Q44" s="109">
        <f t="shared" si="13"/>
        <v>0</v>
      </c>
      <c r="R44" s="83">
        <f t="shared" si="14"/>
        <v>0</v>
      </c>
    </row>
    <row r="45" spans="1:18" ht="20.25" customHeight="1" x14ac:dyDescent="0.25">
      <c r="A45" s="31">
        <v>42</v>
      </c>
      <c r="B45" s="168"/>
      <c r="C45" s="168"/>
      <c r="D45" s="169"/>
      <c r="E45" s="105"/>
      <c r="F45" s="33"/>
      <c r="G45" s="33"/>
      <c r="H45" s="32"/>
      <c r="I45" s="32"/>
      <c r="J45" s="109">
        <f t="shared" si="8"/>
        <v>0</v>
      </c>
      <c r="K45" s="34">
        <f t="shared" si="4"/>
        <v>0</v>
      </c>
      <c r="L45" s="109">
        <f t="shared" si="9"/>
        <v>0</v>
      </c>
      <c r="M45" s="35">
        <f t="shared" si="10"/>
        <v>0</v>
      </c>
      <c r="N45" s="125">
        <f t="shared" si="11"/>
        <v>0</v>
      </c>
      <c r="O45" s="111">
        <f t="shared" si="12"/>
        <v>0</v>
      </c>
      <c r="P45" s="99"/>
      <c r="Q45" s="109">
        <f t="shared" si="13"/>
        <v>0</v>
      </c>
      <c r="R45" s="83">
        <f t="shared" si="14"/>
        <v>0</v>
      </c>
    </row>
    <row r="46" spans="1:18" ht="20.25" customHeight="1" x14ac:dyDescent="0.25">
      <c r="A46" s="31">
        <v>43</v>
      </c>
      <c r="B46" s="168"/>
      <c r="C46" s="168"/>
      <c r="D46" s="169"/>
      <c r="E46" s="105"/>
      <c r="F46" s="33"/>
      <c r="G46" s="33"/>
      <c r="H46" s="32"/>
      <c r="I46" s="32"/>
      <c r="J46" s="109">
        <f t="shared" si="8"/>
        <v>0</v>
      </c>
      <c r="K46" s="34">
        <f t="shared" si="4"/>
        <v>0</v>
      </c>
      <c r="L46" s="109">
        <f t="shared" si="9"/>
        <v>0</v>
      </c>
      <c r="M46" s="35">
        <f t="shared" si="10"/>
        <v>0</v>
      </c>
      <c r="N46" s="125">
        <f t="shared" si="11"/>
        <v>0</v>
      </c>
      <c r="O46" s="111">
        <f t="shared" si="12"/>
        <v>0</v>
      </c>
      <c r="P46" s="99"/>
      <c r="Q46" s="109">
        <f t="shared" si="13"/>
        <v>0</v>
      </c>
      <c r="R46" s="83">
        <f t="shared" si="14"/>
        <v>0</v>
      </c>
    </row>
    <row r="47" spans="1:18" ht="20.25" customHeight="1" x14ac:dyDescent="0.25">
      <c r="A47" s="31">
        <v>44</v>
      </c>
      <c r="B47" s="168"/>
      <c r="C47" s="168"/>
      <c r="D47" s="169"/>
      <c r="E47" s="105"/>
      <c r="F47" s="33"/>
      <c r="G47" s="33"/>
      <c r="H47" s="32"/>
      <c r="I47" s="32"/>
      <c r="J47" s="109">
        <f t="shared" si="8"/>
        <v>0</v>
      </c>
      <c r="K47" s="34">
        <f t="shared" si="4"/>
        <v>0</v>
      </c>
      <c r="L47" s="109">
        <f t="shared" si="9"/>
        <v>0</v>
      </c>
      <c r="M47" s="35">
        <f t="shared" si="10"/>
        <v>0</v>
      </c>
      <c r="N47" s="125">
        <f t="shared" si="11"/>
        <v>0</v>
      </c>
      <c r="O47" s="111">
        <f t="shared" si="12"/>
        <v>0</v>
      </c>
      <c r="P47" s="99"/>
      <c r="Q47" s="109">
        <f t="shared" si="13"/>
        <v>0</v>
      </c>
      <c r="R47" s="83">
        <f t="shared" si="14"/>
        <v>0</v>
      </c>
    </row>
    <row r="48" spans="1:18" ht="20.25" customHeight="1" x14ac:dyDescent="0.25">
      <c r="A48" s="31">
        <v>45</v>
      </c>
      <c r="B48" s="168"/>
      <c r="C48" s="168"/>
      <c r="D48" s="169"/>
      <c r="E48" s="105"/>
      <c r="F48" s="33"/>
      <c r="G48" s="33"/>
      <c r="H48" s="32"/>
      <c r="I48" s="32"/>
      <c r="J48" s="109">
        <f t="shared" si="8"/>
        <v>0</v>
      </c>
      <c r="K48" s="34">
        <f t="shared" si="4"/>
        <v>0</v>
      </c>
      <c r="L48" s="109">
        <f t="shared" si="9"/>
        <v>0</v>
      </c>
      <c r="M48" s="35">
        <f t="shared" si="10"/>
        <v>0</v>
      </c>
      <c r="N48" s="125">
        <f t="shared" si="11"/>
        <v>0</v>
      </c>
      <c r="O48" s="111">
        <f t="shared" si="12"/>
        <v>0</v>
      </c>
      <c r="P48" s="99"/>
      <c r="Q48" s="109">
        <f t="shared" si="13"/>
        <v>0</v>
      </c>
      <c r="R48" s="83">
        <f t="shared" si="14"/>
        <v>0</v>
      </c>
    </row>
    <row r="49" spans="1:18" ht="20.25" customHeight="1" x14ac:dyDescent="0.25">
      <c r="A49" s="31">
        <v>46</v>
      </c>
      <c r="B49" s="168"/>
      <c r="C49" s="168"/>
      <c r="D49" s="169"/>
      <c r="E49" s="105"/>
      <c r="F49" s="33"/>
      <c r="G49" s="33"/>
      <c r="H49" s="32"/>
      <c r="I49" s="32"/>
      <c r="J49" s="109">
        <f t="shared" si="8"/>
        <v>0</v>
      </c>
      <c r="K49" s="34">
        <f t="shared" si="4"/>
        <v>0</v>
      </c>
      <c r="L49" s="109">
        <f t="shared" si="9"/>
        <v>0</v>
      </c>
      <c r="M49" s="35">
        <f t="shared" si="10"/>
        <v>0</v>
      </c>
      <c r="N49" s="125">
        <f t="shared" si="11"/>
        <v>0</v>
      </c>
      <c r="O49" s="111">
        <f t="shared" si="12"/>
        <v>0</v>
      </c>
      <c r="P49" s="99"/>
      <c r="Q49" s="109">
        <f t="shared" si="13"/>
        <v>0</v>
      </c>
      <c r="R49" s="83">
        <f t="shared" si="14"/>
        <v>0</v>
      </c>
    </row>
    <row r="50" spans="1:18" ht="20.25" customHeight="1" x14ac:dyDescent="0.25">
      <c r="A50" s="31">
        <v>47</v>
      </c>
      <c r="B50" s="168"/>
      <c r="C50" s="168"/>
      <c r="D50" s="169"/>
      <c r="E50" s="105"/>
      <c r="F50" s="33"/>
      <c r="G50" s="33"/>
      <c r="H50" s="32"/>
      <c r="I50" s="32"/>
      <c r="J50" s="109">
        <f t="shared" si="8"/>
        <v>0</v>
      </c>
      <c r="K50" s="34">
        <f t="shared" si="4"/>
        <v>0</v>
      </c>
      <c r="L50" s="109">
        <f t="shared" si="9"/>
        <v>0</v>
      </c>
      <c r="M50" s="35">
        <f t="shared" si="10"/>
        <v>0</v>
      </c>
      <c r="N50" s="125">
        <f t="shared" si="11"/>
        <v>0</v>
      </c>
      <c r="O50" s="111">
        <f t="shared" si="12"/>
        <v>0</v>
      </c>
      <c r="P50" s="99"/>
      <c r="Q50" s="109">
        <f t="shared" si="13"/>
        <v>0</v>
      </c>
      <c r="R50" s="83">
        <f t="shared" si="14"/>
        <v>0</v>
      </c>
    </row>
    <row r="51" spans="1:18" ht="20.25" customHeight="1" x14ac:dyDescent="0.25">
      <c r="A51" s="31">
        <v>48</v>
      </c>
      <c r="B51" s="168"/>
      <c r="C51" s="168"/>
      <c r="D51" s="169"/>
      <c r="E51" s="105"/>
      <c r="F51" s="33"/>
      <c r="G51" s="33"/>
      <c r="H51" s="32"/>
      <c r="I51" s="32"/>
      <c r="J51" s="109">
        <f t="shared" si="8"/>
        <v>0</v>
      </c>
      <c r="K51" s="34">
        <f t="shared" si="4"/>
        <v>0</v>
      </c>
      <c r="L51" s="109">
        <f t="shared" si="9"/>
        <v>0</v>
      </c>
      <c r="M51" s="35">
        <f t="shared" si="10"/>
        <v>0</v>
      </c>
      <c r="N51" s="125">
        <f t="shared" si="11"/>
        <v>0</v>
      </c>
      <c r="O51" s="111">
        <f t="shared" si="12"/>
        <v>0</v>
      </c>
      <c r="P51" s="99"/>
      <c r="Q51" s="109">
        <f t="shared" si="13"/>
        <v>0</v>
      </c>
      <c r="R51" s="83">
        <f t="shared" si="14"/>
        <v>0</v>
      </c>
    </row>
    <row r="52" spans="1:18" ht="20.25" customHeight="1" x14ac:dyDescent="0.25">
      <c r="A52" s="31">
        <v>49</v>
      </c>
      <c r="B52" s="168"/>
      <c r="C52" s="168"/>
      <c r="D52" s="169"/>
      <c r="E52" s="105"/>
      <c r="F52" s="33"/>
      <c r="G52" s="33"/>
      <c r="H52" s="32"/>
      <c r="I52" s="32"/>
      <c r="J52" s="109">
        <f t="shared" si="8"/>
        <v>0</v>
      </c>
      <c r="K52" s="34">
        <f t="shared" si="4"/>
        <v>0</v>
      </c>
      <c r="L52" s="109">
        <f t="shared" si="9"/>
        <v>0</v>
      </c>
      <c r="M52" s="35">
        <f t="shared" si="10"/>
        <v>0</v>
      </c>
      <c r="N52" s="125">
        <f t="shared" si="11"/>
        <v>0</v>
      </c>
      <c r="O52" s="111">
        <f t="shared" si="12"/>
        <v>0</v>
      </c>
      <c r="P52" s="99"/>
      <c r="Q52" s="109">
        <f t="shared" si="13"/>
        <v>0</v>
      </c>
      <c r="R52" s="83">
        <f t="shared" si="14"/>
        <v>0</v>
      </c>
    </row>
    <row r="53" spans="1:18" ht="20.25" customHeight="1" x14ac:dyDescent="0.25">
      <c r="A53" s="31">
        <v>50</v>
      </c>
      <c r="B53" s="168"/>
      <c r="C53" s="168"/>
      <c r="D53" s="169"/>
      <c r="E53" s="105"/>
      <c r="F53" s="33"/>
      <c r="G53" s="33"/>
      <c r="H53" s="32"/>
      <c r="I53" s="32"/>
      <c r="J53" s="109">
        <f t="shared" si="8"/>
        <v>0</v>
      </c>
      <c r="K53" s="34">
        <f t="shared" si="4"/>
        <v>0</v>
      </c>
      <c r="L53" s="109">
        <f t="shared" si="9"/>
        <v>0</v>
      </c>
      <c r="M53" s="35">
        <f t="shared" si="10"/>
        <v>0</v>
      </c>
      <c r="N53" s="125">
        <f t="shared" si="11"/>
        <v>0</v>
      </c>
      <c r="O53" s="111">
        <f t="shared" si="12"/>
        <v>0</v>
      </c>
      <c r="P53" s="99"/>
      <c r="Q53" s="109">
        <f t="shared" si="13"/>
        <v>0</v>
      </c>
      <c r="R53" s="83">
        <f t="shared" si="14"/>
        <v>0</v>
      </c>
    </row>
    <row r="54" spans="1:18" ht="20.25" customHeight="1" x14ac:dyDescent="0.25">
      <c r="A54" s="31">
        <v>51</v>
      </c>
      <c r="B54" s="168"/>
      <c r="C54" s="168"/>
      <c r="D54" s="169"/>
      <c r="E54" s="105"/>
      <c r="F54" s="33"/>
      <c r="G54" s="33"/>
      <c r="H54" s="32"/>
      <c r="I54" s="32"/>
      <c r="J54" s="109">
        <f t="shared" si="8"/>
        <v>0</v>
      </c>
      <c r="K54" s="34">
        <f t="shared" si="4"/>
        <v>0</v>
      </c>
      <c r="L54" s="109">
        <f t="shared" si="9"/>
        <v>0</v>
      </c>
      <c r="M54" s="35">
        <f t="shared" si="10"/>
        <v>0</v>
      </c>
      <c r="N54" s="125">
        <f t="shared" si="11"/>
        <v>0</v>
      </c>
      <c r="O54" s="111">
        <f t="shared" si="12"/>
        <v>0</v>
      </c>
      <c r="P54" s="99"/>
      <c r="Q54" s="109">
        <f t="shared" si="13"/>
        <v>0</v>
      </c>
      <c r="R54" s="83">
        <f t="shared" si="14"/>
        <v>0</v>
      </c>
    </row>
    <row r="55" spans="1:18" ht="20.25" customHeight="1" x14ac:dyDescent="0.25">
      <c r="A55" s="31">
        <v>52</v>
      </c>
      <c r="B55" s="168"/>
      <c r="C55" s="168"/>
      <c r="D55" s="169"/>
      <c r="E55" s="105"/>
      <c r="F55" s="33"/>
      <c r="G55" s="33"/>
      <c r="H55" s="32"/>
      <c r="I55" s="32"/>
      <c r="J55" s="109">
        <f t="shared" si="8"/>
        <v>0</v>
      </c>
      <c r="K55" s="34">
        <f t="shared" si="4"/>
        <v>0</v>
      </c>
      <c r="L55" s="109">
        <f t="shared" si="9"/>
        <v>0</v>
      </c>
      <c r="M55" s="35">
        <f t="shared" si="10"/>
        <v>0</v>
      </c>
      <c r="N55" s="125">
        <f t="shared" si="11"/>
        <v>0</v>
      </c>
      <c r="O55" s="111">
        <f t="shared" si="12"/>
        <v>0</v>
      </c>
      <c r="P55" s="99"/>
      <c r="Q55" s="109">
        <f t="shared" si="13"/>
        <v>0</v>
      </c>
      <c r="R55" s="83">
        <f t="shared" si="14"/>
        <v>0</v>
      </c>
    </row>
    <row r="56" spans="1:18" ht="20.25" customHeight="1" x14ac:dyDescent="0.25">
      <c r="A56" s="31">
        <v>53</v>
      </c>
      <c r="B56" s="168"/>
      <c r="C56" s="168"/>
      <c r="D56" s="169"/>
      <c r="E56" s="105"/>
      <c r="F56" s="33"/>
      <c r="G56" s="33"/>
      <c r="H56" s="32"/>
      <c r="I56" s="32"/>
      <c r="J56" s="109">
        <f t="shared" si="8"/>
        <v>0</v>
      </c>
      <c r="K56" s="34">
        <f t="shared" si="4"/>
        <v>0</v>
      </c>
      <c r="L56" s="109">
        <f t="shared" si="9"/>
        <v>0</v>
      </c>
      <c r="M56" s="35">
        <f t="shared" si="10"/>
        <v>0</v>
      </c>
      <c r="N56" s="125">
        <f t="shared" si="11"/>
        <v>0</v>
      </c>
      <c r="O56" s="111">
        <f t="shared" si="12"/>
        <v>0</v>
      </c>
      <c r="P56" s="99"/>
      <c r="Q56" s="109">
        <f t="shared" si="13"/>
        <v>0</v>
      </c>
      <c r="R56" s="83">
        <f t="shared" si="14"/>
        <v>0</v>
      </c>
    </row>
    <row r="57" spans="1:18" ht="20.25" customHeight="1" x14ac:dyDescent="0.25">
      <c r="A57" s="31">
        <v>54</v>
      </c>
      <c r="B57" s="168"/>
      <c r="C57" s="168"/>
      <c r="D57" s="169"/>
      <c r="E57" s="105"/>
      <c r="F57" s="33"/>
      <c r="G57" s="33"/>
      <c r="H57" s="32"/>
      <c r="I57" s="32"/>
      <c r="J57" s="109">
        <f t="shared" si="8"/>
        <v>0</v>
      </c>
      <c r="K57" s="34">
        <f t="shared" si="4"/>
        <v>0</v>
      </c>
      <c r="L57" s="109">
        <f t="shared" si="9"/>
        <v>0</v>
      </c>
      <c r="M57" s="35">
        <f t="shared" si="10"/>
        <v>0</v>
      </c>
      <c r="N57" s="125">
        <f t="shared" si="11"/>
        <v>0</v>
      </c>
      <c r="O57" s="111">
        <f t="shared" si="12"/>
        <v>0</v>
      </c>
      <c r="P57" s="99"/>
      <c r="Q57" s="109">
        <f t="shared" si="13"/>
        <v>0</v>
      </c>
      <c r="R57" s="83">
        <f t="shared" si="14"/>
        <v>0</v>
      </c>
    </row>
    <row r="58" spans="1:18" ht="20.25" customHeight="1" x14ac:dyDescent="0.25">
      <c r="A58" s="31">
        <v>55</v>
      </c>
      <c r="B58" s="168"/>
      <c r="C58" s="168"/>
      <c r="D58" s="169"/>
      <c r="E58" s="105"/>
      <c r="F58" s="33"/>
      <c r="G58" s="33"/>
      <c r="H58" s="32"/>
      <c r="I58" s="32"/>
      <c r="J58" s="109">
        <f t="shared" si="8"/>
        <v>0</v>
      </c>
      <c r="K58" s="34">
        <f t="shared" si="4"/>
        <v>0</v>
      </c>
      <c r="L58" s="109">
        <f t="shared" si="9"/>
        <v>0</v>
      </c>
      <c r="M58" s="35">
        <f t="shared" si="10"/>
        <v>0</v>
      </c>
      <c r="N58" s="125">
        <f t="shared" si="11"/>
        <v>0</v>
      </c>
      <c r="O58" s="111">
        <f t="shared" si="12"/>
        <v>0</v>
      </c>
      <c r="P58" s="99"/>
      <c r="Q58" s="109">
        <f t="shared" si="13"/>
        <v>0</v>
      </c>
      <c r="R58" s="83">
        <f t="shared" si="14"/>
        <v>0</v>
      </c>
    </row>
    <row r="59" spans="1:18" ht="20.25" customHeight="1" x14ac:dyDescent="0.25">
      <c r="A59" s="31">
        <v>56</v>
      </c>
      <c r="B59" s="168"/>
      <c r="C59" s="168"/>
      <c r="D59" s="169"/>
      <c r="E59" s="105"/>
      <c r="F59" s="33"/>
      <c r="G59" s="33"/>
      <c r="H59" s="32"/>
      <c r="I59" s="32"/>
      <c r="J59" s="109">
        <f t="shared" si="8"/>
        <v>0</v>
      </c>
      <c r="K59" s="34">
        <f t="shared" si="4"/>
        <v>0</v>
      </c>
      <c r="L59" s="109">
        <f t="shared" si="9"/>
        <v>0</v>
      </c>
      <c r="M59" s="35">
        <f t="shared" si="10"/>
        <v>0</v>
      </c>
      <c r="N59" s="125">
        <f t="shared" si="11"/>
        <v>0</v>
      </c>
      <c r="O59" s="111">
        <f t="shared" si="12"/>
        <v>0</v>
      </c>
      <c r="P59" s="99"/>
      <c r="Q59" s="109">
        <f t="shared" si="13"/>
        <v>0</v>
      </c>
      <c r="R59" s="83">
        <f t="shared" si="14"/>
        <v>0</v>
      </c>
    </row>
    <row r="60" spans="1:18" ht="20.25" customHeight="1" x14ac:dyDescent="0.25">
      <c r="A60" s="31">
        <v>57</v>
      </c>
      <c r="B60" s="168"/>
      <c r="C60" s="168"/>
      <c r="D60" s="169"/>
      <c r="E60" s="105"/>
      <c r="F60" s="33"/>
      <c r="G60" s="33"/>
      <c r="H60" s="32"/>
      <c r="I60" s="32"/>
      <c r="J60" s="109">
        <f t="shared" si="8"/>
        <v>0</v>
      </c>
      <c r="K60" s="34">
        <f t="shared" si="4"/>
        <v>0</v>
      </c>
      <c r="L60" s="109">
        <f t="shared" si="9"/>
        <v>0</v>
      </c>
      <c r="M60" s="35">
        <f t="shared" si="10"/>
        <v>0</v>
      </c>
      <c r="N60" s="125">
        <f t="shared" si="11"/>
        <v>0</v>
      </c>
      <c r="O60" s="111">
        <f t="shared" si="12"/>
        <v>0</v>
      </c>
      <c r="P60" s="99"/>
      <c r="Q60" s="109">
        <f t="shared" si="13"/>
        <v>0</v>
      </c>
      <c r="R60" s="83">
        <f t="shared" si="14"/>
        <v>0</v>
      </c>
    </row>
    <row r="61" spans="1:18" ht="20.25" customHeight="1" x14ac:dyDescent="0.25">
      <c r="A61" s="31">
        <v>58</v>
      </c>
      <c r="B61" s="168"/>
      <c r="C61" s="168"/>
      <c r="D61" s="169"/>
      <c r="E61" s="105"/>
      <c r="F61" s="33"/>
      <c r="G61" s="33"/>
      <c r="H61" s="32"/>
      <c r="I61" s="32"/>
      <c r="J61" s="109">
        <f t="shared" si="8"/>
        <v>0</v>
      </c>
      <c r="K61" s="34">
        <f t="shared" si="4"/>
        <v>0</v>
      </c>
      <c r="L61" s="109">
        <f t="shared" si="9"/>
        <v>0</v>
      </c>
      <c r="M61" s="35">
        <f t="shared" si="10"/>
        <v>0</v>
      </c>
      <c r="N61" s="125">
        <f t="shared" si="11"/>
        <v>0</v>
      </c>
      <c r="O61" s="111">
        <f t="shared" si="12"/>
        <v>0</v>
      </c>
      <c r="P61" s="99"/>
      <c r="Q61" s="109">
        <f t="shared" si="13"/>
        <v>0</v>
      </c>
      <c r="R61" s="83">
        <f t="shared" si="14"/>
        <v>0</v>
      </c>
    </row>
    <row r="62" spans="1:18" ht="20.25" customHeight="1" x14ac:dyDescent="0.25">
      <c r="A62" s="31">
        <v>59</v>
      </c>
      <c r="B62" s="168"/>
      <c r="C62" s="168"/>
      <c r="D62" s="169"/>
      <c r="E62" s="105"/>
      <c r="F62" s="33"/>
      <c r="G62" s="33"/>
      <c r="H62" s="32"/>
      <c r="I62" s="32"/>
      <c r="J62" s="109">
        <f t="shared" si="8"/>
        <v>0</v>
      </c>
      <c r="K62" s="34">
        <f t="shared" si="4"/>
        <v>0</v>
      </c>
      <c r="L62" s="109">
        <f t="shared" si="9"/>
        <v>0</v>
      </c>
      <c r="M62" s="35">
        <f t="shared" si="10"/>
        <v>0</v>
      </c>
      <c r="N62" s="125">
        <f t="shared" si="11"/>
        <v>0</v>
      </c>
      <c r="O62" s="111">
        <f t="shared" si="12"/>
        <v>0</v>
      </c>
      <c r="P62" s="99"/>
      <c r="Q62" s="109">
        <f t="shared" si="13"/>
        <v>0</v>
      </c>
      <c r="R62" s="83">
        <f t="shared" si="14"/>
        <v>0</v>
      </c>
    </row>
    <row r="63" spans="1:18" ht="20.25" customHeight="1" x14ac:dyDescent="0.25">
      <c r="A63" s="31">
        <v>60</v>
      </c>
      <c r="B63" s="168"/>
      <c r="C63" s="168"/>
      <c r="D63" s="169"/>
      <c r="E63" s="105"/>
      <c r="F63" s="33"/>
      <c r="G63" s="33"/>
      <c r="H63" s="32"/>
      <c r="I63" s="32"/>
      <c r="J63" s="109">
        <f t="shared" ref="J63:J83" si="15">H63*K63</f>
        <v>0</v>
      </c>
      <c r="K63" s="34">
        <f t="shared" si="4"/>
        <v>0</v>
      </c>
      <c r="L63" s="109">
        <f t="shared" ref="L63:L83" si="16">J63-I63</f>
        <v>0</v>
      </c>
      <c r="M63" s="35">
        <f t="shared" ref="M63:M83" si="17">IF(I63=0,IF(J63=0,0,"עובד חדש"),IF(J63=0,"גריעת עובד",L63/I63))</f>
        <v>0</v>
      </c>
      <c r="N63" s="125">
        <f t="shared" ref="N63:N83" si="18">IF(OR(G63&lt;=1,F63&lt;=1),(G63*H63*F63/12),(H63/12))</f>
        <v>0</v>
      </c>
      <c r="O63" s="111">
        <f t="shared" ref="O63:O83" si="19">J63</f>
        <v>0</v>
      </c>
      <c r="P63" s="99"/>
      <c r="Q63" s="109">
        <f t="shared" ref="Q63:Q83" si="20">O63-I63</f>
        <v>0</v>
      </c>
      <c r="R63" s="83">
        <f t="shared" ref="R63:R83" si="21">IF(I63=0,IF(O63=0,0,"עובד חדש"),IF(O63=0,"גריעת עובד",((O63-I63)/I63)))</f>
        <v>0</v>
      </c>
    </row>
    <row r="64" spans="1:18" ht="20.25" customHeight="1" x14ac:dyDescent="0.25">
      <c r="A64" s="31">
        <v>61</v>
      </c>
      <c r="B64" s="168"/>
      <c r="C64" s="168"/>
      <c r="D64" s="169"/>
      <c r="E64" s="105"/>
      <c r="F64" s="33"/>
      <c r="G64" s="33"/>
      <c r="H64" s="32"/>
      <c r="I64" s="32"/>
      <c r="J64" s="109">
        <f t="shared" si="15"/>
        <v>0</v>
      </c>
      <c r="K64" s="34">
        <f t="shared" si="4"/>
        <v>0</v>
      </c>
      <c r="L64" s="109">
        <f t="shared" si="16"/>
        <v>0</v>
      </c>
      <c r="M64" s="35">
        <f t="shared" si="17"/>
        <v>0</v>
      </c>
      <c r="N64" s="125">
        <f t="shared" si="18"/>
        <v>0</v>
      </c>
      <c r="O64" s="111">
        <f t="shared" si="19"/>
        <v>0</v>
      </c>
      <c r="P64" s="99"/>
      <c r="Q64" s="109">
        <f t="shared" si="20"/>
        <v>0</v>
      </c>
      <c r="R64" s="83">
        <f t="shared" si="21"/>
        <v>0</v>
      </c>
    </row>
    <row r="65" spans="1:18" ht="20.25" customHeight="1" x14ac:dyDescent="0.25">
      <c r="A65" s="31">
        <v>62</v>
      </c>
      <c r="B65" s="168"/>
      <c r="C65" s="168"/>
      <c r="D65" s="169"/>
      <c r="E65" s="105"/>
      <c r="F65" s="33"/>
      <c r="G65" s="33"/>
      <c r="H65" s="32"/>
      <c r="I65" s="32"/>
      <c r="J65" s="109">
        <f t="shared" si="15"/>
        <v>0</v>
      </c>
      <c r="K65" s="34">
        <f t="shared" si="4"/>
        <v>0</v>
      </c>
      <c r="L65" s="109">
        <f t="shared" si="16"/>
        <v>0</v>
      </c>
      <c r="M65" s="35">
        <f t="shared" si="17"/>
        <v>0</v>
      </c>
      <c r="N65" s="125">
        <f t="shared" si="18"/>
        <v>0</v>
      </c>
      <c r="O65" s="111">
        <f t="shared" si="19"/>
        <v>0</v>
      </c>
      <c r="P65" s="99"/>
      <c r="Q65" s="109">
        <f t="shared" si="20"/>
        <v>0</v>
      </c>
      <c r="R65" s="83">
        <f t="shared" si="21"/>
        <v>0</v>
      </c>
    </row>
    <row r="66" spans="1:18" ht="20.25" customHeight="1" x14ac:dyDescent="0.25">
      <c r="A66" s="31">
        <v>63</v>
      </c>
      <c r="B66" s="168"/>
      <c r="C66" s="168"/>
      <c r="D66" s="169"/>
      <c r="E66" s="105"/>
      <c r="F66" s="33"/>
      <c r="G66" s="33"/>
      <c r="H66" s="32"/>
      <c r="I66" s="32"/>
      <c r="J66" s="109">
        <f t="shared" si="15"/>
        <v>0</v>
      </c>
      <c r="K66" s="34">
        <f t="shared" si="4"/>
        <v>0</v>
      </c>
      <c r="L66" s="109">
        <f t="shared" si="16"/>
        <v>0</v>
      </c>
      <c r="M66" s="35">
        <f t="shared" si="17"/>
        <v>0</v>
      </c>
      <c r="N66" s="125">
        <f t="shared" si="18"/>
        <v>0</v>
      </c>
      <c r="O66" s="111">
        <f t="shared" si="19"/>
        <v>0</v>
      </c>
      <c r="P66" s="99"/>
      <c r="Q66" s="109">
        <f t="shared" si="20"/>
        <v>0</v>
      </c>
      <c r="R66" s="83">
        <f t="shared" si="21"/>
        <v>0</v>
      </c>
    </row>
    <row r="67" spans="1:18" ht="20.25" customHeight="1" x14ac:dyDescent="0.25">
      <c r="A67" s="31">
        <v>64</v>
      </c>
      <c r="B67" s="168"/>
      <c r="C67" s="168"/>
      <c r="D67" s="169"/>
      <c r="E67" s="105"/>
      <c r="F67" s="33"/>
      <c r="G67" s="33"/>
      <c r="H67" s="32"/>
      <c r="I67" s="32"/>
      <c r="J67" s="109">
        <f t="shared" si="15"/>
        <v>0</v>
      </c>
      <c r="K67" s="34">
        <f t="shared" si="4"/>
        <v>0</v>
      </c>
      <c r="L67" s="109">
        <f t="shared" si="16"/>
        <v>0</v>
      </c>
      <c r="M67" s="35">
        <f t="shared" si="17"/>
        <v>0</v>
      </c>
      <c r="N67" s="125">
        <f t="shared" si="18"/>
        <v>0</v>
      </c>
      <c r="O67" s="111">
        <f t="shared" si="19"/>
        <v>0</v>
      </c>
      <c r="P67" s="99"/>
      <c r="Q67" s="109">
        <f t="shared" si="20"/>
        <v>0</v>
      </c>
      <c r="R67" s="83">
        <f t="shared" si="21"/>
        <v>0</v>
      </c>
    </row>
    <row r="68" spans="1:18" ht="20.25" customHeight="1" x14ac:dyDescent="0.25">
      <c r="A68" s="31">
        <v>65</v>
      </c>
      <c r="B68" s="168"/>
      <c r="C68" s="168"/>
      <c r="D68" s="169"/>
      <c r="E68" s="105"/>
      <c r="F68" s="33"/>
      <c r="G68" s="33"/>
      <c r="H68" s="32"/>
      <c r="I68" s="32"/>
      <c r="J68" s="109">
        <f t="shared" si="15"/>
        <v>0</v>
      </c>
      <c r="K68" s="34">
        <f t="shared" si="4"/>
        <v>0</v>
      </c>
      <c r="L68" s="109">
        <f t="shared" si="16"/>
        <v>0</v>
      </c>
      <c r="M68" s="35">
        <f t="shared" si="17"/>
        <v>0</v>
      </c>
      <c r="N68" s="125">
        <f t="shared" si="18"/>
        <v>0</v>
      </c>
      <c r="O68" s="111">
        <f t="shared" si="19"/>
        <v>0</v>
      </c>
      <c r="P68" s="99"/>
      <c r="Q68" s="109">
        <f t="shared" si="20"/>
        <v>0</v>
      </c>
      <c r="R68" s="83">
        <f t="shared" si="21"/>
        <v>0</v>
      </c>
    </row>
    <row r="69" spans="1:18" ht="20.25" customHeight="1" x14ac:dyDescent="0.25">
      <c r="A69" s="31">
        <v>66</v>
      </c>
      <c r="B69" s="168"/>
      <c r="C69" s="168"/>
      <c r="D69" s="169"/>
      <c r="E69" s="105"/>
      <c r="F69" s="33"/>
      <c r="G69" s="33"/>
      <c r="H69" s="32"/>
      <c r="I69" s="32"/>
      <c r="J69" s="109">
        <f t="shared" si="15"/>
        <v>0</v>
      </c>
      <c r="K69" s="34">
        <f t="shared" ref="K69:K83" si="22">(IF(OR($C69=0,$D69=0),0,IF(OR($E69=0,$F69=0,$G69=0),0,MIN((VLOOKUP($D69,$A$90:$C$100,3,0))*(IF($D69=6,$G69,$F69))*((MIN((VLOOKUP($D69,$A$90:$F$100,6,0)),(IF($D69=6,$F69,$G69))))),MIN((VLOOKUP($D69,$A$90:$C$100,3,0)),($E69))*(IF($D69=6,$G69,((MIN((VLOOKUP($D69,$A$90:$F$100,6,0)),$G69)))))))))</f>
        <v>0</v>
      </c>
      <c r="L69" s="109">
        <f t="shared" si="16"/>
        <v>0</v>
      </c>
      <c r="M69" s="35">
        <f t="shared" si="17"/>
        <v>0</v>
      </c>
      <c r="N69" s="125">
        <f t="shared" si="18"/>
        <v>0</v>
      </c>
      <c r="O69" s="111">
        <f t="shared" si="19"/>
        <v>0</v>
      </c>
      <c r="P69" s="99"/>
      <c r="Q69" s="109">
        <f t="shared" si="20"/>
        <v>0</v>
      </c>
      <c r="R69" s="83">
        <f t="shared" si="21"/>
        <v>0</v>
      </c>
    </row>
    <row r="70" spans="1:18" ht="20.25" customHeight="1" x14ac:dyDescent="0.25">
      <c r="A70" s="31">
        <v>67</v>
      </c>
      <c r="B70" s="168"/>
      <c r="C70" s="168"/>
      <c r="D70" s="169"/>
      <c r="E70" s="105"/>
      <c r="F70" s="33"/>
      <c r="G70" s="33"/>
      <c r="H70" s="32"/>
      <c r="I70" s="32"/>
      <c r="J70" s="109">
        <f t="shared" si="15"/>
        <v>0</v>
      </c>
      <c r="K70" s="34">
        <f t="shared" si="22"/>
        <v>0</v>
      </c>
      <c r="L70" s="109">
        <f t="shared" si="16"/>
        <v>0</v>
      </c>
      <c r="M70" s="35">
        <f t="shared" si="17"/>
        <v>0</v>
      </c>
      <c r="N70" s="125">
        <f t="shared" si="18"/>
        <v>0</v>
      </c>
      <c r="O70" s="111">
        <f t="shared" si="19"/>
        <v>0</v>
      </c>
      <c r="P70" s="99"/>
      <c r="Q70" s="109">
        <f t="shared" si="20"/>
        <v>0</v>
      </c>
      <c r="R70" s="83">
        <f t="shared" si="21"/>
        <v>0</v>
      </c>
    </row>
    <row r="71" spans="1:18" ht="20.25" customHeight="1" x14ac:dyDescent="0.25">
      <c r="A71" s="31">
        <v>68</v>
      </c>
      <c r="B71" s="168"/>
      <c r="C71" s="168"/>
      <c r="D71" s="169"/>
      <c r="E71" s="105"/>
      <c r="F71" s="33"/>
      <c r="G71" s="33"/>
      <c r="H71" s="32"/>
      <c r="I71" s="32"/>
      <c r="J71" s="109">
        <f t="shared" si="15"/>
        <v>0</v>
      </c>
      <c r="K71" s="34">
        <f t="shared" si="22"/>
        <v>0</v>
      </c>
      <c r="L71" s="109">
        <f t="shared" si="16"/>
        <v>0</v>
      </c>
      <c r="M71" s="35">
        <f t="shared" si="17"/>
        <v>0</v>
      </c>
      <c r="N71" s="125">
        <f t="shared" si="18"/>
        <v>0</v>
      </c>
      <c r="O71" s="111">
        <f t="shared" si="19"/>
        <v>0</v>
      </c>
      <c r="P71" s="99"/>
      <c r="Q71" s="109">
        <f t="shared" si="20"/>
        <v>0</v>
      </c>
      <c r="R71" s="83">
        <f t="shared" si="21"/>
        <v>0</v>
      </c>
    </row>
    <row r="72" spans="1:18" ht="20.25" customHeight="1" x14ac:dyDescent="0.25">
      <c r="A72" s="31">
        <v>69</v>
      </c>
      <c r="B72" s="168"/>
      <c r="C72" s="168"/>
      <c r="D72" s="169"/>
      <c r="E72" s="105"/>
      <c r="F72" s="33"/>
      <c r="G72" s="33"/>
      <c r="H72" s="32"/>
      <c r="I72" s="32"/>
      <c r="J72" s="109">
        <f t="shared" si="15"/>
        <v>0</v>
      </c>
      <c r="K72" s="34">
        <f t="shared" si="22"/>
        <v>0</v>
      </c>
      <c r="L72" s="109">
        <f t="shared" si="16"/>
        <v>0</v>
      </c>
      <c r="M72" s="35">
        <f t="shared" si="17"/>
        <v>0</v>
      </c>
      <c r="N72" s="125">
        <f t="shared" si="18"/>
        <v>0</v>
      </c>
      <c r="O72" s="111">
        <f t="shared" si="19"/>
        <v>0</v>
      </c>
      <c r="P72" s="99"/>
      <c r="Q72" s="109">
        <f t="shared" si="20"/>
        <v>0</v>
      </c>
      <c r="R72" s="83">
        <f t="shared" si="21"/>
        <v>0</v>
      </c>
    </row>
    <row r="73" spans="1:18" ht="20.25" customHeight="1" x14ac:dyDescent="0.25">
      <c r="A73" s="31">
        <v>70</v>
      </c>
      <c r="B73" s="168"/>
      <c r="C73" s="168"/>
      <c r="D73" s="169"/>
      <c r="E73" s="105"/>
      <c r="F73" s="33"/>
      <c r="G73" s="33"/>
      <c r="H73" s="32"/>
      <c r="I73" s="32"/>
      <c r="J73" s="109">
        <f t="shared" si="15"/>
        <v>0</v>
      </c>
      <c r="K73" s="34">
        <f t="shared" si="22"/>
        <v>0</v>
      </c>
      <c r="L73" s="109">
        <f t="shared" si="16"/>
        <v>0</v>
      </c>
      <c r="M73" s="35">
        <f t="shared" si="17"/>
        <v>0</v>
      </c>
      <c r="N73" s="125">
        <f t="shared" si="18"/>
        <v>0</v>
      </c>
      <c r="O73" s="111">
        <f t="shared" si="19"/>
        <v>0</v>
      </c>
      <c r="P73" s="99"/>
      <c r="Q73" s="109">
        <f t="shared" si="20"/>
        <v>0</v>
      </c>
      <c r="R73" s="83">
        <f t="shared" si="21"/>
        <v>0</v>
      </c>
    </row>
    <row r="74" spans="1:18" ht="20.25" customHeight="1" x14ac:dyDescent="0.25">
      <c r="A74" s="31">
        <v>71</v>
      </c>
      <c r="B74" s="168"/>
      <c r="C74" s="168"/>
      <c r="D74" s="169"/>
      <c r="E74" s="105"/>
      <c r="F74" s="33"/>
      <c r="G74" s="33"/>
      <c r="H74" s="32"/>
      <c r="I74" s="32"/>
      <c r="J74" s="109">
        <f t="shared" si="15"/>
        <v>0</v>
      </c>
      <c r="K74" s="34">
        <f t="shared" si="22"/>
        <v>0</v>
      </c>
      <c r="L74" s="109">
        <f t="shared" si="16"/>
        <v>0</v>
      </c>
      <c r="M74" s="35">
        <f t="shared" si="17"/>
        <v>0</v>
      </c>
      <c r="N74" s="125">
        <f t="shared" si="18"/>
        <v>0</v>
      </c>
      <c r="O74" s="111">
        <f t="shared" si="19"/>
        <v>0</v>
      </c>
      <c r="P74" s="99"/>
      <c r="Q74" s="109">
        <f t="shared" si="20"/>
        <v>0</v>
      </c>
      <c r="R74" s="83">
        <f t="shared" si="21"/>
        <v>0</v>
      </c>
    </row>
    <row r="75" spans="1:18" ht="20.25" customHeight="1" x14ac:dyDescent="0.25">
      <c r="A75" s="31">
        <v>72</v>
      </c>
      <c r="B75" s="168"/>
      <c r="C75" s="168"/>
      <c r="D75" s="169"/>
      <c r="E75" s="105"/>
      <c r="F75" s="33"/>
      <c r="G75" s="33"/>
      <c r="H75" s="32"/>
      <c r="I75" s="32"/>
      <c r="J75" s="109">
        <f t="shared" si="15"/>
        <v>0</v>
      </c>
      <c r="K75" s="34">
        <f t="shared" si="22"/>
        <v>0</v>
      </c>
      <c r="L75" s="109">
        <f t="shared" si="16"/>
        <v>0</v>
      </c>
      <c r="M75" s="35">
        <f t="shared" si="17"/>
        <v>0</v>
      </c>
      <c r="N75" s="125">
        <f t="shared" si="18"/>
        <v>0</v>
      </c>
      <c r="O75" s="111">
        <f t="shared" si="19"/>
        <v>0</v>
      </c>
      <c r="P75" s="99"/>
      <c r="Q75" s="109">
        <f t="shared" si="20"/>
        <v>0</v>
      </c>
      <c r="R75" s="83">
        <f t="shared" si="21"/>
        <v>0</v>
      </c>
    </row>
    <row r="76" spans="1:18" ht="20.25" customHeight="1" x14ac:dyDescent="0.25">
      <c r="A76" s="31">
        <v>73</v>
      </c>
      <c r="B76" s="168"/>
      <c r="C76" s="168"/>
      <c r="D76" s="169"/>
      <c r="E76" s="105"/>
      <c r="F76" s="33"/>
      <c r="G76" s="33"/>
      <c r="H76" s="32"/>
      <c r="I76" s="32"/>
      <c r="J76" s="109">
        <f t="shared" si="15"/>
        <v>0</v>
      </c>
      <c r="K76" s="34">
        <f t="shared" si="22"/>
        <v>0</v>
      </c>
      <c r="L76" s="109">
        <f t="shared" si="16"/>
        <v>0</v>
      </c>
      <c r="M76" s="35">
        <f t="shared" si="17"/>
        <v>0</v>
      </c>
      <c r="N76" s="125">
        <f t="shared" si="18"/>
        <v>0</v>
      </c>
      <c r="O76" s="111">
        <f t="shared" si="19"/>
        <v>0</v>
      </c>
      <c r="P76" s="99"/>
      <c r="Q76" s="109">
        <f t="shared" si="20"/>
        <v>0</v>
      </c>
      <c r="R76" s="83">
        <f t="shared" si="21"/>
        <v>0</v>
      </c>
    </row>
    <row r="77" spans="1:18" ht="20.25" customHeight="1" x14ac:dyDescent="0.25">
      <c r="A77" s="31">
        <v>74</v>
      </c>
      <c r="B77" s="168"/>
      <c r="C77" s="168"/>
      <c r="D77" s="169"/>
      <c r="E77" s="105"/>
      <c r="F77" s="33"/>
      <c r="G77" s="33"/>
      <c r="H77" s="32"/>
      <c r="I77" s="32"/>
      <c r="J77" s="109">
        <f t="shared" si="15"/>
        <v>0</v>
      </c>
      <c r="K77" s="34">
        <f t="shared" si="22"/>
        <v>0</v>
      </c>
      <c r="L77" s="109">
        <f t="shared" si="16"/>
        <v>0</v>
      </c>
      <c r="M77" s="35">
        <f t="shared" si="17"/>
        <v>0</v>
      </c>
      <c r="N77" s="125">
        <f t="shared" si="18"/>
        <v>0</v>
      </c>
      <c r="O77" s="111">
        <f t="shared" si="19"/>
        <v>0</v>
      </c>
      <c r="P77" s="99"/>
      <c r="Q77" s="109">
        <f t="shared" si="20"/>
        <v>0</v>
      </c>
      <c r="R77" s="83">
        <f t="shared" si="21"/>
        <v>0</v>
      </c>
    </row>
    <row r="78" spans="1:18" ht="20.25" customHeight="1" x14ac:dyDescent="0.25">
      <c r="A78" s="31">
        <v>75</v>
      </c>
      <c r="B78" s="168"/>
      <c r="C78" s="168"/>
      <c r="D78" s="169"/>
      <c r="E78" s="105"/>
      <c r="F78" s="33"/>
      <c r="G78" s="33"/>
      <c r="H78" s="32"/>
      <c r="I78" s="32"/>
      <c r="J78" s="109">
        <f t="shared" si="15"/>
        <v>0</v>
      </c>
      <c r="K78" s="34">
        <f t="shared" si="22"/>
        <v>0</v>
      </c>
      <c r="L78" s="109">
        <f t="shared" si="16"/>
        <v>0</v>
      </c>
      <c r="M78" s="35">
        <f t="shared" si="17"/>
        <v>0</v>
      </c>
      <c r="N78" s="125">
        <f t="shared" si="18"/>
        <v>0</v>
      </c>
      <c r="O78" s="111">
        <f t="shared" si="19"/>
        <v>0</v>
      </c>
      <c r="P78" s="99"/>
      <c r="Q78" s="109">
        <f t="shared" si="20"/>
        <v>0</v>
      </c>
      <c r="R78" s="83">
        <f t="shared" si="21"/>
        <v>0</v>
      </c>
    </row>
    <row r="79" spans="1:18" ht="20.25" customHeight="1" x14ac:dyDescent="0.25">
      <c r="A79" s="31">
        <v>76</v>
      </c>
      <c r="B79" s="168"/>
      <c r="C79" s="168"/>
      <c r="D79" s="169"/>
      <c r="E79" s="105"/>
      <c r="F79" s="33"/>
      <c r="G79" s="33"/>
      <c r="H79" s="32"/>
      <c r="I79" s="32"/>
      <c r="J79" s="109">
        <f t="shared" si="15"/>
        <v>0</v>
      </c>
      <c r="K79" s="34">
        <f t="shared" si="22"/>
        <v>0</v>
      </c>
      <c r="L79" s="109">
        <f t="shared" si="16"/>
        <v>0</v>
      </c>
      <c r="M79" s="35">
        <f t="shared" si="17"/>
        <v>0</v>
      </c>
      <c r="N79" s="125">
        <f t="shared" si="18"/>
        <v>0</v>
      </c>
      <c r="O79" s="111">
        <f t="shared" si="19"/>
        <v>0</v>
      </c>
      <c r="P79" s="99"/>
      <c r="Q79" s="109">
        <f t="shared" si="20"/>
        <v>0</v>
      </c>
      <c r="R79" s="83">
        <f t="shared" si="21"/>
        <v>0</v>
      </c>
    </row>
    <row r="80" spans="1:18" ht="20.25" customHeight="1" x14ac:dyDescent="0.25">
      <c r="A80" s="31">
        <v>77</v>
      </c>
      <c r="B80" s="168"/>
      <c r="C80" s="168"/>
      <c r="D80" s="169"/>
      <c r="E80" s="105"/>
      <c r="F80" s="33"/>
      <c r="G80" s="33"/>
      <c r="H80" s="32"/>
      <c r="I80" s="32"/>
      <c r="J80" s="109">
        <f t="shared" si="15"/>
        <v>0</v>
      </c>
      <c r="K80" s="34">
        <f t="shared" si="22"/>
        <v>0</v>
      </c>
      <c r="L80" s="109">
        <f t="shared" si="16"/>
        <v>0</v>
      </c>
      <c r="M80" s="35">
        <f t="shared" si="17"/>
        <v>0</v>
      </c>
      <c r="N80" s="125">
        <f t="shared" si="18"/>
        <v>0</v>
      </c>
      <c r="O80" s="111">
        <f t="shared" si="19"/>
        <v>0</v>
      </c>
      <c r="P80" s="99"/>
      <c r="Q80" s="109">
        <f t="shared" si="20"/>
        <v>0</v>
      </c>
      <c r="R80" s="83">
        <f t="shared" si="21"/>
        <v>0</v>
      </c>
    </row>
    <row r="81" spans="1:18" ht="20.25" customHeight="1" x14ac:dyDescent="0.25">
      <c r="A81" s="31">
        <v>78</v>
      </c>
      <c r="B81" s="168"/>
      <c r="C81" s="168"/>
      <c r="D81" s="169"/>
      <c r="E81" s="105"/>
      <c r="F81" s="33"/>
      <c r="G81" s="33"/>
      <c r="H81" s="32"/>
      <c r="I81" s="32"/>
      <c r="J81" s="109">
        <f t="shared" si="15"/>
        <v>0</v>
      </c>
      <c r="K81" s="34">
        <f t="shared" si="22"/>
        <v>0</v>
      </c>
      <c r="L81" s="109">
        <f t="shared" si="16"/>
        <v>0</v>
      </c>
      <c r="M81" s="35">
        <f t="shared" si="17"/>
        <v>0</v>
      </c>
      <c r="N81" s="125">
        <f t="shared" si="18"/>
        <v>0</v>
      </c>
      <c r="O81" s="111">
        <f t="shared" si="19"/>
        <v>0</v>
      </c>
      <c r="P81" s="99"/>
      <c r="Q81" s="109">
        <f t="shared" si="20"/>
        <v>0</v>
      </c>
      <c r="R81" s="83">
        <f t="shared" si="21"/>
        <v>0</v>
      </c>
    </row>
    <row r="82" spans="1:18" ht="20.25" customHeight="1" x14ac:dyDescent="0.25">
      <c r="A82" s="31">
        <v>79</v>
      </c>
      <c r="B82" s="168"/>
      <c r="C82" s="168"/>
      <c r="D82" s="169"/>
      <c r="E82" s="105"/>
      <c r="F82" s="33"/>
      <c r="G82" s="33"/>
      <c r="H82" s="32"/>
      <c r="I82" s="32"/>
      <c r="J82" s="109">
        <f t="shared" si="15"/>
        <v>0</v>
      </c>
      <c r="K82" s="34">
        <f t="shared" si="22"/>
        <v>0</v>
      </c>
      <c r="L82" s="109">
        <f t="shared" si="16"/>
        <v>0</v>
      </c>
      <c r="M82" s="35">
        <f t="shared" si="17"/>
        <v>0</v>
      </c>
      <c r="N82" s="125">
        <f t="shared" si="18"/>
        <v>0</v>
      </c>
      <c r="O82" s="111">
        <f t="shared" si="19"/>
        <v>0</v>
      </c>
      <c r="P82" s="99"/>
      <c r="Q82" s="109">
        <f t="shared" si="20"/>
        <v>0</v>
      </c>
      <c r="R82" s="83">
        <f t="shared" si="21"/>
        <v>0</v>
      </c>
    </row>
    <row r="83" spans="1:18" ht="20.25" customHeight="1" x14ac:dyDescent="0.25">
      <c r="A83" s="31">
        <v>80</v>
      </c>
      <c r="B83" s="168"/>
      <c r="C83" s="168"/>
      <c r="D83" s="169"/>
      <c r="E83" s="105"/>
      <c r="F83" s="33"/>
      <c r="G83" s="33"/>
      <c r="H83" s="32"/>
      <c r="I83" s="32"/>
      <c r="J83" s="109">
        <f t="shared" si="15"/>
        <v>0</v>
      </c>
      <c r="K83" s="34">
        <f t="shared" si="22"/>
        <v>0</v>
      </c>
      <c r="L83" s="109">
        <f t="shared" si="16"/>
        <v>0</v>
      </c>
      <c r="M83" s="35">
        <f t="shared" si="17"/>
        <v>0</v>
      </c>
      <c r="N83" s="125">
        <f t="shared" si="18"/>
        <v>0</v>
      </c>
      <c r="O83" s="111">
        <f t="shared" si="19"/>
        <v>0</v>
      </c>
      <c r="P83" s="99"/>
      <c r="Q83" s="109">
        <f t="shared" si="20"/>
        <v>0</v>
      </c>
      <c r="R83" s="83">
        <f t="shared" si="21"/>
        <v>0</v>
      </c>
    </row>
    <row r="84" spans="1:18" s="51" customFormat="1" ht="20.25" customHeight="1" x14ac:dyDescent="0.25">
      <c r="A84" s="65"/>
      <c r="B84" s="66"/>
      <c r="C84" s="66"/>
      <c r="D84" s="66"/>
      <c r="E84" s="66"/>
      <c r="F84" s="67"/>
      <c r="G84" s="131" t="s">
        <v>54</v>
      </c>
      <c r="H84" s="132"/>
      <c r="I84" s="56">
        <f>ROUND(SUM(I4:I83),0)</f>
        <v>0</v>
      </c>
      <c r="J84" s="110">
        <f>ROUND(SUM(J4:J83),0)</f>
        <v>0</v>
      </c>
      <c r="K84" s="56"/>
      <c r="L84" s="110">
        <f>ROUND(SUM(L4:L83),0)</f>
        <v>0</v>
      </c>
      <c r="M84" s="57"/>
      <c r="N84" s="126">
        <f>ROUND(SUM(N4:N83),0)</f>
        <v>0</v>
      </c>
      <c r="O84" s="112">
        <f>ROUND(SUM(O4:O83),0)</f>
        <v>0</v>
      </c>
      <c r="P84" s="60"/>
      <c r="Q84" s="115">
        <f>ROUND(SUM(Q4:Q83),0)</f>
        <v>0</v>
      </c>
      <c r="R84" s="61"/>
    </row>
    <row r="85" spans="1:18" s="51" customFormat="1" ht="20.25" customHeight="1" x14ac:dyDescent="0.25">
      <c r="A85" s="68"/>
      <c r="B85" s="55"/>
      <c r="F85" s="69"/>
      <c r="G85" s="63" t="s">
        <v>53</v>
      </c>
      <c r="H85" s="64">
        <f>A122</f>
        <v>0</v>
      </c>
      <c r="I85" s="113">
        <f>ROUND(SUMIF($D$4:$D$83,"&lt;&gt;2",I4:I83)*$H$85,0)</f>
        <v>0</v>
      </c>
      <c r="J85" s="113">
        <f>ROUND(SUMIF($D$4:$D$83,"&lt;&gt;2",J4:J83)*$H$85,0)</f>
        <v>0</v>
      </c>
      <c r="K85" s="58"/>
      <c r="L85" s="113">
        <f>ROUND(SUMIF($D$4:$D$83,"&lt;&gt;2",L4:L83)*$H$85,0)</f>
        <v>0</v>
      </c>
      <c r="M85" s="59"/>
      <c r="N85" s="127"/>
      <c r="O85" s="113">
        <f>ROUND(SUMIF($D$4:$D$83,"&lt;&gt;2",O4:O83)*$H$85,0)</f>
        <v>0</v>
      </c>
      <c r="P85" s="60"/>
      <c r="Q85" s="113">
        <f>ROUND(SUMIF($D$4:$D$83,"&lt;&gt;2",Q4:Q83)*$H$85,0)</f>
        <v>0</v>
      </c>
      <c r="R85" s="61"/>
    </row>
    <row r="86" spans="1:18" s="51" customFormat="1" ht="20.25" customHeight="1" thickBot="1" x14ac:dyDescent="0.3">
      <c r="A86" s="70"/>
      <c r="B86" s="71"/>
      <c r="C86" s="71"/>
      <c r="D86" s="71"/>
      <c r="E86" s="71"/>
      <c r="F86" s="72"/>
      <c r="G86" s="129" t="s">
        <v>55</v>
      </c>
      <c r="H86" s="130"/>
      <c r="I86" s="56">
        <f>+I85+I84</f>
        <v>0</v>
      </c>
      <c r="J86" s="110">
        <f t="shared" ref="J86:Q86" si="23">+J85+J84</f>
        <v>0</v>
      </c>
      <c r="K86" s="56"/>
      <c r="L86" s="110">
        <f>+L85+L84</f>
        <v>0</v>
      </c>
      <c r="M86" s="57"/>
      <c r="N86" s="126">
        <f>+N85+N84</f>
        <v>0</v>
      </c>
      <c r="O86" s="114">
        <f t="shared" si="23"/>
        <v>0</v>
      </c>
      <c r="P86" s="62"/>
      <c r="Q86" s="116">
        <f t="shared" si="23"/>
        <v>0</v>
      </c>
      <c r="R86" s="54"/>
    </row>
    <row r="87" spans="1:18" x14ac:dyDescent="0.25">
      <c r="G87" s="36"/>
      <c r="H87" s="37"/>
    </row>
    <row r="88" spans="1:18" ht="15.75" customHeight="1" x14ac:dyDescent="0.25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N88" s="88"/>
    </row>
    <row r="89" spans="1:18" ht="30" customHeight="1" x14ac:dyDescent="0.25">
      <c r="A89" s="188" t="s">
        <v>4</v>
      </c>
      <c r="B89" s="188" t="s">
        <v>44</v>
      </c>
      <c r="C89" s="314" t="s">
        <v>82</v>
      </c>
      <c r="D89" s="315"/>
      <c r="E89" s="316"/>
      <c r="F89" s="317" t="s">
        <v>83</v>
      </c>
      <c r="G89" s="318"/>
      <c r="H89" s="319"/>
      <c r="I89" s="194"/>
      <c r="J89" s="194"/>
      <c r="K89" s="194"/>
      <c r="L89" s="194"/>
      <c r="M89" s="194"/>
      <c r="N89" s="88"/>
    </row>
    <row r="90" spans="1:18" ht="46.5" customHeight="1" x14ac:dyDescent="0.25">
      <c r="A90" s="189">
        <v>1</v>
      </c>
      <c r="B90" s="190" t="s">
        <v>162</v>
      </c>
      <c r="C90" s="296">
        <v>30000</v>
      </c>
      <c r="D90" s="297"/>
      <c r="E90" s="298"/>
      <c r="F90" s="308">
        <v>1</v>
      </c>
      <c r="G90" s="309"/>
      <c r="H90" s="310"/>
      <c r="I90" s="193"/>
      <c r="J90" s="193"/>
      <c r="K90" s="193"/>
      <c r="L90" s="193"/>
      <c r="M90" s="193"/>
      <c r="N90" s="144"/>
    </row>
    <row r="91" spans="1:18" ht="30.75" customHeight="1" x14ac:dyDescent="0.25">
      <c r="A91" s="189">
        <v>2</v>
      </c>
      <c r="B91" s="190" t="s">
        <v>163</v>
      </c>
      <c r="C91" s="296">
        <v>30000</v>
      </c>
      <c r="D91" s="297"/>
      <c r="E91" s="298"/>
      <c r="F91" s="308">
        <v>1</v>
      </c>
      <c r="G91" s="309"/>
      <c r="H91" s="310"/>
      <c r="I91" s="293" t="s">
        <v>110</v>
      </c>
      <c r="J91" s="294"/>
      <c r="K91" s="294"/>
      <c r="L91" s="294"/>
      <c r="M91" s="294"/>
      <c r="N91" s="144"/>
    </row>
    <row r="92" spans="1:18" ht="30.75" customHeight="1" x14ac:dyDescent="0.25">
      <c r="A92" s="189">
        <v>4</v>
      </c>
      <c r="B92" s="190" t="s">
        <v>164</v>
      </c>
      <c r="C92" s="296">
        <v>35000</v>
      </c>
      <c r="D92" s="297"/>
      <c r="E92" s="298"/>
      <c r="F92" s="308">
        <v>0.75</v>
      </c>
      <c r="G92" s="309"/>
      <c r="H92" s="310"/>
      <c r="I92" s="193"/>
      <c r="J92" s="193"/>
      <c r="K92" s="193"/>
      <c r="L92" s="193"/>
      <c r="M92" s="193"/>
      <c r="N92" s="144"/>
    </row>
    <row r="93" spans="1:18" ht="30.75" customHeight="1" x14ac:dyDescent="0.25">
      <c r="A93" s="189">
        <v>5</v>
      </c>
      <c r="B93" s="190" t="s">
        <v>84</v>
      </c>
      <c r="C93" s="296">
        <v>30000</v>
      </c>
      <c r="D93" s="297"/>
      <c r="E93" s="298"/>
      <c r="F93" s="299">
        <v>1</v>
      </c>
      <c r="G93" s="300"/>
      <c r="H93" s="301"/>
      <c r="I93" s="193"/>
      <c r="J93" s="193"/>
      <c r="K93" s="193"/>
      <c r="L93" s="193"/>
      <c r="M93" s="193"/>
      <c r="N93" s="144"/>
    </row>
    <row r="94" spans="1:18" ht="30.75" customHeight="1" x14ac:dyDescent="0.25">
      <c r="A94" s="189">
        <v>6</v>
      </c>
      <c r="B94" s="190" t="s">
        <v>45</v>
      </c>
      <c r="C94" s="296">
        <v>30000</v>
      </c>
      <c r="D94" s="297"/>
      <c r="E94" s="298"/>
      <c r="F94" s="299">
        <v>0.3</v>
      </c>
      <c r="G94" s="300"/>
      <c r="H94" s="301"/>
      <c r="I94" s="293" t="s">
        <v>85</v>
      </c>
      <c r="J94" s="294"/>
      <c r="K94" s="294"/>
      <c r="L94" s="294"/>
      <c r="M94" s="294"/>
      <c r="N94" s="145"/>
    </row>
    <row r="95" spans="1:18" ht="30.75" customHeight="1" x14ac:dyDescent="0.25">
      <c r="A95" s="189">
        <v>8</v>
      </c>
      <c r="B95" s="190" t="s">
        <v>94</v>
      </c>
      <c r="C95" s="296">
        <v>42000</v>
      </c>
      <c r="D95" s="297"/>
      <c r="E95" s="298"/>
      <c r="F95" s="299">
        <v>1</v>
      </c>
      <c r="G95" s="300"/>
      <c r="H95" s="301"/>
      <c r="I95" s="193"/>
      <c r="J95" s="193"/>
      <c r="K95" s="193"/>
      <c r="L95" s="193"/>
      <c r="M95" s="193"/>
      <c r="N95" s="144"/>
    </row>
    <row r="96" spans="1:18" ht="25.9" customHeight="1" x14ac:dyDescent="0.25">
      <c r="A96" s="189">
        <v>9</v>
      </c>
      <c r="B96" s="190" t="s">
        <v>102</v>
      </c>
      <c r="C96" s="296">
        <v>35000</v>
      </c>
      <c r="D96" s="297"/>
      <c r="E96" s="298"/>
      <c r="F96" s="299">
        <v>1</v>
      </c>
      <c r="G96" s="300"/>
      <c r="H96" s="301"/>
      <c r="I96" s="194"/>
      <c r="J96" s="194"/>
      <c r="K96" s="194"/>
      <c r="L96" s="194"/>
      <c r="M96" s="194"/>
    </row>
    <row r="97" spans="1:13" ht="51" x14ac:dyDescent="0.25">
      <c r="A97" s="189">
        <v>13</v>
      </c>
      <c r="B97" s="190" t="s">
        <v>165</v>
      </c>
      <c r="C97" s="296">
        <v>35000</v>
      </c>
      <c r="D97" s="297"/>
      <c r="E97" s="298"/>
      <c r="F97" s="299">
        <v>1</v>
      </c>
      <c r="G97" s="300"/>
      <c r="H97" s="301"/>
      <c r="I97" s="194"/>
      <c r="J97" s="194"/>
      <c r="K97" s="194"/>
      <c r="L97" s="194"/>
      <c r="M97" s="194"/>
    </row>
    <row r="98" spans="1:13" ht="39" x14ac:dyDescent="0.25">
      <c r="A98" s="191">
        <v>15</v>
      </c>
      <c r="B98" s="192" t="s">
        <v>166</v>
      </c>
      <c r="C98" s="302">
        <v>20000</v>
      </c>
      <c r="D98" s="303"/>
      <c r="E98" s="304">
        <v>1</v>
      </c>
      <c r="F98" s="299">
        <v>1</v>
      </c>
      <c r="G98" s="300"/>
      <c r="H98" s="301"/>
      <c r="I98" s="194"/>
      <c r="J98" s="194"/>
      <c r="K98" s="194"/>
      <c r="L98" s="194"/>
      <c r="M98" s="194"/>
    </row>
    <row r="99" spans="1:13" x14ac:dyDescent="0.25">
      <c r="A99" s="191">
        <v>19</v>
      </c>
      <c r="B99" s="192" t="s">
        <v>103</v>
      </c>
      <c r="C99" s="302">
        <v>16000</v>
      </c>
      <c r="D99" s="303"/>
      <c r="E99" s="304"/>
      <c r="F99" s="299">
        <v>1</v>
      </c>
      <c r="G99" s="300"/>
      <c r="H99" s="301"/>
      <c r="I99" s="194"/>
      <c r="J99" s="194"/>
      <c r="K99" s="194"/>
      <c r="L99" s="194"/>
      <c r="M99" s="194"/>
    </row>
    <row r="100" spans="1:13" ht="26.25" x14ac:dyDescent="0.25">
      <c r="A100" s="191">
        <v>20</v>
      </c>
      <c r="B100" s="192" t="s">
        <v>167</v>
      </c>
      <c r="C100" s="305">
        <v>1000000</v>
      </c>
      <c r="D100" s="306"/>
      <c r="E100" s="307">
        <v>1</v>
      </c>
      <c r="F100" s="299">
        <v>1</v>
      </c>
      <c r="G100" s="300"/>
      <c r="H100" s="301"/>
      <c r="I100" s="293" t="s">
        <v>168</v>
      </c>
      <c r="J100" s="294"/>
      <c r="K100" s="294"/>
      <c r="L100" s="195"/>
      <c r="M100" s="195"/>
    </row>
    <row r="101" spans="1:13" ht="31.5" customHeight="1" x14ac:dyDescent="0.25">
      <c r="A101" s="196"/>
      <c r="B101" s="197"/>
      <c r="C101" s="197"/>
      <c r="D101" s="197"/>
      <c r="E101" s="197"/>
      <c r="F101" s="197"/>
      <c r="G101" s="197"/>
      <c r="H101" s="197"/>
      <c r="I101" s="198"/>
      <c r="J101" s="198"/>
      <c r="K101" s="194"/>
      <c r="L101" s="194"/>
      <c r="M101" s="194"/>
    </row>
    <row r="102" spans="1:13" ht="47.25" customHeight="1" x14ac:dyDescent="0.25">
      <c r="A102" s="196"/>
      <c r="B102" s="295" t="s">
        <v>169</v>
      </c>
      <c r="C102" s="295"/>
      <c r="D102" s="295"/>
      <c r="E102" s="295"/>
      <c r="F102" s="295"/>
      <c r="G102" s="295"/>
      <c r="H102" s="295"/>
      <c r="I102" s="295"/>
      <c r="J102" s="194"/>
      <c r="K102" s="194"/>
      <c r="L102" s="194"/>
      <c r="M102" s="194"/>
    </row>
    <row r="103" spans="1:13" ht="29.25" customHeight="1" x14ac:dyDescent="0.25">
      <c r="A103" s="199"/>
      <c r="B103" s="199"/>
      <c r="C103" s="199"/>
      <c r="D103" s="199"/>
      <c r="E103" s="199"/>
      <c r="F103" s="200"/>
      <c r="G103" s="200"/>
      <c r="H103" s="200"/>
      <c r="I103" s="200"/>
      <c r="J103" s="200"/>
      <c r="K103" s="200"/>
      <c r="L103" s="201"/>
      <c r="M103" s="200"/>
    </row>
    <row r="120" spans="1:1" x14ac:dyDescent="0.25">
      <c r="A120" s="29">
        <f>+'דף ראשי'!C80</f>
        <v>1</v>
      </c>
    </row>
    <row r="121" spans="1:1" x14ac:dyDescent="0.25">
      <c r="A121" s="29">
        <f>A120</f>
        <v>1</v>
      </c>
    </row>
    <row r="122" spans="1:1" x14ac:dyDescent="0.25">
      <c r="A122" s="29" cm="1">
        <f t="array" ref="A122">INDEX('דף ראשי'!J81:J116,'כח אדם'!A121)</f>
        <v>0</v>
      </c>
    </row>
  </sheetData>
  <sheetProtection algorithmName="SHA-512" hashValue="yYrpmxrg3tttsczA+yekfzMrCUPvU2preHJVi9EP8PddwDzBXK7PdStFBLPRY3zzxvrPlfi4vmw7w+KlYrJgeA==" saltValue="yYF77wBa/EbbchEpS/bVow==" spinCount="100000" sheet="1" objects="1" scenarios="1"/>
  <mergeCells count="29">
    <mergeCell ref="I91:M91"/>
    <mergeCell ref="O2:R2"/>
    <mergeCell ref="C89:E89"/>
    <mergeCell ref="F89:H89"/>
    <mergeCell ref="C90:E90"/>
    <mergeCell ref="F90:H90"/>
    <mergeCell ref="F91:H91"/>
    <mergeCell ref="C92:E92"/>
    <mergeCell ref="F92:H92"/>
    <mergeCell ref="C93:E93"/>
    <mergeCell ref="F93:H93"/>
    <mergeCell ref="C91:E91"/>
    <mergeCell ref="C94:E94"/>
    <mergeCell ref="F94:H94"/>
    <mergeCell ref="I94:M94"/>
    <mergeCell ref="C95:E95"/>
    <mergeCell ref="F95:H95"/>
    <mergeCell ref="I100:K100"/>
    <mergeCell ref="B102:I102"/>
    <mergeCell ref="C96:E96"/>
    <mergeCell ref="F96:H96"/>
    <mergeCell ref="C97:E97"/>
    <mergeCell ref="F97:H97"/>
    <mergeCell ref="C98:E98"/>
    <mergeCell ref="F98:H98"/>
    <mergeCell ref="C99:E99"/>
    <mergeCell ref="F99:H99"/>
    <mergeCell ref="C100:E100"/>
    <mergeCell ref="F100:H100"/>
  </mergeCells>
  <phoneticPr fontId="6" type="noConversion"/>
  <conditionalFormatting sqref="A89:M89 A90:C90 F90:M90 A91:H91 A92:M93 A94:H94 A95:M99 A100:H100">
    <cfRule type="expression" dxfId="28" priority="1" stopIfTrue="1">
      <formula>$A$28=0</formula>
    </cfRule>
  </conditionalFormatting>
  <conditionalFormatting sqref="B4:C83">
    <cfRule type="expression" dxfId="27" priority="3" stopIfTrue="1">
      <formula>AND($D4&gt;0,( COUNTA($B4,$C4)&lt;2))</formula>
    </cfRule>
  </conditionalFormatting>
  <conditionalFormatting sqref="D4:D83">
    <cfRule type="expression" dxfId="26" priority="4" stopIfTrue="1">
      <formula>AND($D4=0,( COUNTA($B4,$C4)&gt;0))</formula>
    </cfRule>
  </conditionalFormatting>
  <conditionalFormatting sqref="L101:M102">
    <cfRule type="expression" dxfId="25" priority="2" stopIfTrue="1">
      <formula>$A$28=0</formula>
    </cfRule>
  </conditionalFormatting>
  <conditionalFormatting sqref="M4:M83 R4:R83">
    <cfRule type="cellIs" dxfId="24" priority="5" stopIfTrue="1" operator="equal">
      <formula>"עובד חדש"</formula>
    </cfRule>
    <cfRule type="cellIs" dxfId="23" priority="6" stopIfTrue="1" operator="equal">
      <formula>"גריעת עובד"</formula>
    </cfRule>
  </conditionalFormatting>
  <dataValidations count="1">
    <dataValidation type="list" allowBlank="1" showInputMessage="1" showErrorMessage="1" error="נא לבחור מרשית הקודים, כמפורט בתחתית הגליון" sqref="D4:D83" xr:uid="{D9EAF328-868C-47EF-9065-07B4DD36A4DA}">
      <formula1>$A$90:$A$100</formula1>
    </dataValidation>
  </dataValidations>
  <hyperlinks>
    <hyperlink ref="D3" location="'כח אדם'!A44:E52" tooltip="נא  נא הקישו על התא על מנת לעבור לטבלת קודי השכר שבתחתית הגליון" display="קוד שכר" xr:uid="{00000000-0004-0000-0200-000000000000}"/>
  </hyperlinks>
  <pageMargins left="7.874015748031496E-2" right="0.23622047244094491" top="0.22" bottom="0.22" header="0.35" footer="0.35"/>
  <pageSetup paperSize="9" scale="63" fitToHeight="2" orientation="landscape" r:id="rId1"/>
  <headerFooter alignWithMargins="0">
    <oddFooter>&amp;Cעמוד 2 מתוך 7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35"/>
    <pageSetUpPr fitToPage="1"/>
  </sheetPr>
  <dimension ref="A1:K62"/>
  <sheetViews>
    <sheetView showGridLines="0" rightToLeft="1" zoomScaleNormal="100" workbookViewId="0">
      <pane ySplit="5" topLeftCell="A6" activePane="bottomLeft" state="frozen"/>
      <selection pane="bottomLeft" activeCell="B12" sqref="B12"/>
    </sheetView>
  </sheetViews>
  <sheetFormatPr defaultRowHeight="15.75" x14ac:dyDescent="0.25"/>
  <cols>
    <col min="1" max="1" width="5.28515625" style="47" customWidth="1"/>
    <col min="2" max="2" width="27.85546875" style="47" customWidth="1"/>
    <col min="3" max="3" width="15" style="47" customWidth="1"/>
    <col min="4" max="4" width="16.28515625" style="47" customWidth="1"/>
    <col min="5" max="5" width="15.85546875" style="47" customWidth="1"/>
    <col min="6" max="6" width="14.28515625" style="48" customWidth="1"/>
    <col min="7" max="7" width="13.140625" style="29" customWidth="1"/>
    <col min="8" max="8" width="19" style="29" customWidth="1"/>
    <col min="9" max="9" width="27.5703125" style="29" customWidth="1"/>
    <col min="10" max="10" width="14" style="29" customWidth="1"/>
    <col min="11" max="11" width="13.42578125" style="29" customWidth="1"/>
    <col min="12" max="16384" width="9.140625" style="29"/>
  </cols>
  <sheetData>
    <row r="1" spans="1:11" s="73" customFormat="1" ht="27" customHeight="1" thickBot="1" x14ac:dyDescent="0.55000000000000004">
      <c r="A1" s="74"/>
      <c r="B1" s="82" t="s">
        <v>47</v>
      </c>
      <c r="C1" s="75"/>
      <c r="D1" s="75"/>
      <c r="E1" s="76" t="s">
        <v>17</v>
      </c>
      <c r="F1" s="79">
        <f>'דף ראשי'!C14</f>
        <v>0</v>
      </c>
      <c r="G1" s="77"/>
      <c r="H1" s="86" t="s">
        <v>18</v>
      </c>
      <c r="I1" s="323">
        <f>'דף ראשי'!C8</f>
        <v>0</v>
      </c>
      <c r="J1" s="323"/>
      <c r="K1" s="324"/>
    </row>
    <row r="2" spans="1:11" s="98" customFormat="1" ht="19.5" thickBot="1" x14ac:dyDescent="0.35">
      <c r="A2" s="312" t="s">
        <v>41</v>
      </c>
      <c r="B2" s="312"/>
      <c r="C2" s="312"/>
      <c r="D2" s="312"/>
      <c r="E2" s="312"/>
      <c r="F2" s="312"/>
      <c r="G2" s="313"/>
      <c r="H2" s="334" t="s">
        <v>172</v>
      </c>
      <c r="I2" s="335"/>
      <c r="J2" s="335"/>
      <c r="K2" s="336"/>
    </row>
    <row r="3" spans="1:11" s="30" customFormat="1" ht="12.75" customHeight="1" x14ac:dyDescent="0.25">
      <c r="A3" s="320" t="s">
        <v>9</v>
      </c>
      <c r="B3" s="320" t="s">
        <v>42</v>
      </c>
      <c r="C3" s="321" t="s">
        <v>3</v>
      </c>
      <c r="D3" s="321" t="s">
        <v>30</v>
      </c>
      <c r="E3" s="322" t="s">
        <v>5</v>
      </c>
      <c r="F3" s="321" t="s">
        <v>6</v>
      </c>
      <c r="G3" s="327" t="s">
        <v>59</v>
      </c>
      <c r="H3" s="328" t="s">
        <v>74</v>
      </c>
      <c r="I3" s="332" t="s">
        <v>21</v>
      </c>
      <c r="J3" s="330" t="s">
        <v>32</v>
      </c>
      <c r="K3" s="325" t="s">
        <v>58</v>
      </c>
    </row>
    <row r="4" spans="1:11" s="30" customFormat="1" ht="12.75" customHeight="1" x14ac:dyDescent="0.25">
      <c r="A4" s="320"/>
      <c r="B4" s="320"/>
      <c r="C4" s="321"/>
      <c r="D4" s="321"/>
      <c r="E4" s="322"/>
      <c r="F4" s="321"/>
      <c r="G4" s="327"/>
      <c r="H4" s="329"/>
      <c r="I4" s="333"/>
      <c r="J4" s="331"/>
      <c r="K4" s="326"/>
    </row>
    <row r="5" spans="1:11" s="30" customFormat="1" ht="16.5" customHeight="1" x14ac:dyDescent="0.25">
      <c r="A5" s="320"/>
      <c r="B5" s="320"/>
      <c r="C5" s="321"/>
      <c r="D5" s="321"/>
      <c r="E5" s="322"/>
      <c r="F5" s="321"/>
      <c r="G5" s="327"/>
      <c r="H5" s="329"/>
      <c r="I5" s="333"/>
      <c r="J5" s="331"/>
      <c r="K5" s="326"/>
    </row>
    <row r="6" spans="1:11" ht="21.75" customHeight="1" x14ac:dyDescent="0.25">
      <c r="A6" s="43">
        <v>1</v>
      </c>
      <c r="B6" s="104"/>
      <c r="C6" s="154"/>
      <c r="D6" s="154"/>
      <c r="E6" s="154"/>
      <c r="F6" s="117">
        <f t="shared" ref="F6:F33" si="0">E6-D6</f>
        <v>0</v>
      </c>
      <c r="G6" s="35">
        <f t="shared" ref="G6:G33" si="1">IF(D6=0,IF(E6=0,0,"פריט חדש"),IF(E6=0,"ביטול פריט",F6/D6))</f>
        <v>0</v>
      </c>
      <c r="H6" s="111">
        <f t="shared" ref="H6:H33" si="2">E6</f>
        <v>0</v>
      </c>
      <c r="I6" s="99"/>
      <c r="J6" s="109">
        <f t="shared" ref="J6:J33" si="3">H6-D6</f>
        <v>0</v>
      </c>
      <c r="K6" s="83">
        <f t="shared" ref="K6:K33" si="4">IF(D6=0,IF(H6=0,0,"פריט חדש"),IF(H6=0,"ביטול פריט",((H6-D6)/D6)))</f>
        <v>0</v>
      </c>
    </row>
    <row r="7" spans="1:11" ht="21.75" customHeight="1" x14ac:dyDescent="0.25">
      <c r="A7" s="43">
        <v>2</v>
      </c>
      <c r="B7" s="104"/>
      <c r="C7" s="154"/>
      <c r="D7" s="154"/>
      <c r="E7" s="154"/>
      <c r="F7" s="117">
        <f t="shared" si="0"/>
        <v>0</v>
      </c>
      <c r="G7" s="35">
        <f t="shared" si="1"/>
        <v>0</v>
      </c>
      <c r="H7" s="111">
        <f t="shared" si="2"/>
        <v>0</v>
      </c>
      <c r="I7" s="99"/>
      <c r="J7" s="109">
        <f t="shared" si="3"/>
        <v>0</v>
      </c>
      <c r="K7" s="83">
        <f t="shared" si="4"/>
        <v>0</v>
      </c>
    </row>
    <row r="8" spans="1:11" ht="21.75" customHeight="1" x14ac:dyDescent="0.25">
      <c r="A8" s="43">
        <v>3</v>
      </c>
      <c r="B8" s="104"/>
      <c r="C8" s="154"/>
      <c r="D8" s="154"/>
      <c r="E8" s="154"/>
      <c r="F8" s="117">
        <f t="shared" si="0"/>
        <v>0</v>
      </c>
      <c r="G8" s="35">
        <f t="shared" si="1"/>
        <v>0</v>
      </c>
      <c r="H8" s="111">
        <f t="shared" si="2"/>
        <v>0</v>
      </c>
      <c r="I8" s="99"/>
      <c r="J8" s="109">
        <f t="shared" si="3"/>
        <v>0</v>
      </c>
      <c r="K8" s="83">
        <f t="shared" si="4"/>
        <v>0</v>
      </c>
    </row>
    <row r="9" spans="1:11" ht="22.5" customHeight="1" x14ac:dyDescent="0.25">
      <c r="A9" s="43">
        <v>4</v>
      </c>
      <c r="B9" s="104"/>
      <c r="C9" s="154"/>
      <c r="D9" s="154"/>
      <c r="E9" s="154"/>
      <c r="F9" s="117">
        <f t="shared" si="0"/>
        <v>0</v>
      </c>
      <c r="G9" s="35">
        <f t="shared" si="1"/>
        <v>0</v>
      </c>
      <c r="H9" s="111">
        <f t="shared" si="2"/>
        <v>0</v>
      </c>
      <c r="I9" s="99"/>
      <c r="J9" s="109">
        <f t="shared" si="3"/>
        <v>0</v>
      </c>
      <c r="K9" s="83">
        <f t="shared" si="4"/>
        <v>0</v>
      </c>
    </row>
    <row r="10" spans="1:11" ht="22.5" customHeight="1" x14ac:dyDescent="0.25">
      <c r="A10" s="43">
        <v>5</v>
      </c>
      <c r="B10" s="104"/>
      <c r="C10" s="154"/>
      <c r="D10" s="154"/>
      <c r="E10" s="154"/>
      <c r="F10" s="117">
        <f t="shared" si="0"/>
        <v>0</v>
      </c>
      <c r="G10" s="35">
        <f t="shared" si="1"/>
        <v>0</v>
      </c>
      <c r="H10" s="111">
        <f t="shared" si="2"/>
        <v>0</v>
      </c>
      <c r="I10" s="99"/>
      <c r="J10" s="109">
        <f t="shared" si="3"/>
        <v>0</v>
      </c>
      <c r="K10" s="83">
        <f t="shared" si="4"/>
        <v>0</v>
      </c>
    </row>
    <row r="11" spans="1:11" ht="22.5" customHeight="1" x14ac:dyDescent="0.25">
      <c r="A11" s="43">
        <v>6</v>
      </c>
      <c r="B11" s="44"/>
      <c r="C11" s="155"/>
      <c r="D11" s="156"/>
      <c r="E11" s="156"/>
      <c r="F11" s="117">
        <f t="shared" si="0"/>
        <v>0</v>
      </c>
      <c r="G11" s="35">
        <f t="shared" si="1"/>
        <v>0</v>
      </c>
      <c r="H11" s="111">
        <f t="shared" si="2"/>
        <v>0</v>
      </c>
      <c r="I11" s="99"/>
      <c r="J11" s="109">
        <f t="shared" si="3"/>
        <v>0</v>
      </c>
      <c r="K11" s="83">
        <f t="shared" si="4"/>
        <v>0</v>
      </c>
    </row>
    <row r="12" spans="1:11" ht="22.5" customHeight="1" x14ac:dyDescent="0.25">
      <c r="A12" s="43">
        <v>7</v>
      </c>
      <c r="B12" s="44"/>
      <c r="C12" s="155"/>
      <c r="D12" s="156"/>
      <c r="E12" s="156"/>
      <c r="F12" s="117">
        <f t="shared" si="0"/>
        <v>0</v>
      </c>
      <c r="G12" s="35">
        <f t="shared" si="1"/>
        <v>0</v>
      </c>
      <c r="H12" s="111">
        <f t="shared" si="2"/>
        <v>0</v>
      </c>
      <c r="I12" s="99"/>
      <c r="J12" s="109">
        <f t="shared" si="3"/>
        <v>0</v>
      </c>
      <c r="K12" s="83">
        <f t="shared" si="4"/>
        <v>0</v>
      </c>
    </row>
    <row r="13" spans="1:11" ht="22.5" customHeight="1" x14ac:dyDescent="0.25">
      <c r="A13" s="43">
        <v>8</v>
      </c>
      <c r="B13" s="44"/>
      <c r="C13" s="155"/>
      <c r="D13" s="156"/>
      <c r="E13" s="156"/>
      <c r="F13" s="117">
        <f t="shared" si="0"/>
        <v>0</v>
      </c>
      <c r="G13" s="35">
        <f t="shared" si="1"/>
        <v>0</v>
      </c>
      <c r="H13" s="111">
        <f t="shared" si="2"/>
        <v>0</v>
      </c>
      <c r="I13" s="99"/>
      <c r="J13" s="109">
        <f t="shared" si="3"/>
        <v>0</v>
      </c>
      <c r="K13" s="83">
        <f t="shared" si="4"/>
        <v>0</v>
      </c>
    </row>
    <row r="14" spans="1:11" ht="22.5" customHeight="1" x14ac:dyDescent="0.25">
      <c r="A14" s="43">
        <v>9</v>
      </c>
      <c r="B14" s="44"/>
      <c r="C14" s="155"/>
      <c r="D14" s="156"/>
      <c r="E14" s="156"/>
      <c r="F14" s="117">
        <f t="shared" si="0"/>
        <v>0</v>
      </c>
      <c r="G14" s="35">
        <f t="shared" si="1"/>
        <v>0</v>
      </c>
      <c r="H14" s="111">
        <f t="shared" si="2"/>
        <v>0</v>
      </c>
      <c r="I14" s="99"/>
      <c r="J14" s="109">
        <f t="shared" si="3"/>
        <v>0</v>
      </c>
      <c r="K14" s="83">
        <f t="shared" si="4"/>
        <v>0</v>
      </c>
    </row>
    <row r="15" spans="1:11" ht="22.5" customHeight="1" x14ac:dyDescent="0.25">
      <c r="A15" s="43">
        <v>10</v>
      </c>
      <c r="B15" s="44"/>
      <c r="C15" s="155"/>
      <c r="D15" s="156"/>
      <c r="E15" s="156"/>
      <c r="F15" s="117">
        <f t="shared" si="0"/>
        <v>0</v>
      </c>
      <c r="G15" s="35">
        <f t="shared" si="1"/>
        <v>0</v>
      </c>
      <c r="H15" s="111">
        <f t="shared" si="2"/>
        <v>0</v>
      </c>
      <c r="I15" s="99"/>
      <c r="J15" s="109">
        <f t="shared" si="3"/>
        <v>0</v>
      </c>
      <c r="K15" s="83">
        <f t="shared" si="4"/>
        <v>0</v>
      </c>
    </row>
    <row r="16" spans="1:11" ht="22.5" customHeight="1" x14ac:dyDescent="0.25">
      <c r="A16" s="43">
        <v>11</v>
      </c>
      <c r="B16" s="44"/>
      <c r="C16" s="155"/>
      <c r="D16" s="156"/>
      <c r="E16" s="156"/>
      <c r="F16" s="117">
        <f t="shared" si="0"/>
        <v>0</v>
      </c>
      <c r="G16" s="35">
        <f t="shared" si="1"/>
        <v>0</v>
      </c>
      <c r="H16" s="111">
        <f t="shared" si="2"/>
        <v>0</v>
      </c>
      <c r="I16" s="99"/>
      <c r="J16" s="109">
        <f t="shared" si="3"/>
        <v>0</v>
      </c>
      <c r="K16" s="83">
        <f t="shared" si="4"/>
        <v>0</v>
      </c>
    </row>
    <row r="17" spans="1:11" ht="22.5" customHeight="1" x14ac:dyDescent="0.25">
      <c r="A17" s="43">
        <v>12</v>
      </c>
      <c r="B17" s="44"/>
      <c r="C17" s="155"/>
      <c r="D17" s="156"/>
      <c r="E17" s="156"/>
      <c r="F17" s="117">
        <f t="shared" si="0"/>
        <v>0</v>
      </c>
      <c r="G17" s="35">
        <f t="shared" si="1"/>
        <v>0</v>
      </c>
      <c r="H17" s="111">
        <f t="shared" si="2"/>
        <v>0</v>
      </c>
      <c r="I17" s="99"/>
      <c r="J17" s="109">
        <f t="shared" si="3"/>
        <v>0</v>
      </c>
      <c r="K17" s="83">
        <f t="shared" si="4"/>
        <v>0</v>
      </c>
    </row>
    <row r="18" spans="1:11" ht="22.5" customHeight="1" x14ac:dyDescent="0.25">
      <c r="A18" s="43">
        <v>13</v>
      </c>
      <c r="B18" s="44"/>
      <c r="C18" s="155"/>
      <c r="D18" s="156"/>
      <c r="E18" s="156"/>
      <c r="F18" s="117">
        <f t="shared" si="0"/>
        <v>0</v>
      </c>
      <c r="G18" s="35">
        <f t="shared" si="1"/>
        <v>0</v>
      </c>
      <c r="H18" s="111">
        <f t="shared" si="2"/>
        <v>0</v>
      </c>
      <c r="I18" s="99"/>
      <c r="J18" s="109">
        <f t="shared" si="3"/>
        <v>0</v>
      </c>
      <c r="K18" s="83">
        <f t="shared" si="4"/>
        <v>0</v>
      </c>
    </row>
    <row r="19" spans="1:11" ht="22.5" customHeight="1" x14ac:dyDescent="0.25">
      <c r="A19" s="43">
        <v>14</v>
      </c>
      <c r="B19" s="44"/>
      <c r="C19" s="155"/>
      <c r="D19" s="156"/>
      <c r="E19" s="156"/>
      <c r="F19" s="117">
        <f t="shared" si="0"/>
        <v>0</v>
      </c>
      <c r="G19" s="35">
        <f t="shared" si="1"/>
        <v>0</v>
      </c>
      <c r="H19" s="111">
        <f t="shared" si="2"/>
        <v>0</v>
      </c>
      <c r="I19" s="99"/>
      <c r="J19" s="109">
        <f t="shared" si="3"/>
        <v>0</v>
      </c>
      <c r="K19" s="83">
        <f t="shared" si="4"/>
        <v>0</v>
      </c>
    </row>
    <row r="20" spans="1:11" ht="22.5" customHeight="1" x14ac:dyDescent="0.25">
      <c r="A20" s="43">
        <v>15</v>
      </c>
      <c r="B20" s="44"/>
      <c r="C20" s="155"/>
      <c r="D20" s="156"/>
      <c r="E20" s="156"/>
      <c r="F20" s="117">
        <f t="shared" si="0"/>
        <v>0</v>
      </c>
      <c r="G20" s="35">
        <f t="shared" si="1"/>
        <v>0</v>
      </c>
      <c r="H20" s="111">
        <f t="shared" si="2"/>
        <v>0</v>
      </c>
      <c r="I20" s="99"/>
      <c r="J20" s="109">
        <f t="shared" si="3"/>
        <v>0</v>
      </c>
      <c r="K20" s="83">
        <f t="shared" si="4"/>
        <v>0</v>
      </c>
    </row>
    <row r="21" spans="1:11" ht="22.5" customHeight="1" x14ac:dyDescent="0.25">
      <c r="A21" s="43">
        <v>16</v>
      </c>
      <c r="B21" s="44"/>
      <c r="C21" s="155"/>
      <c r="D21" s="156"/>
      <c r="E21" s="156"/>
      <c r="F21" s="117">
        <f t="shared" si="0"/>
        <v>0</v>
      </c>
      <c r="G21" s="35">
        <f t="shared" si="1"/>
        <v>0</v>
      </c>
      <c r="H21" s="111">
        <f t="shared" si="2"/>
        <v>0</v>
      </c>
      <c r="I21" s="99"/>
      <c r="J21" s="109">
        <f t="shared" si="3"/>
        <v>0</v>
      </c>
      <c r="K21" s="83">
        <f t="shared" si="4"/>
        <v>0</v>
      </c>
    </row>
    <row r="22" spans="1:11" ht="22.5" customHeight="1" x14ac:dyDescent="0.25">
      <c r="A22" s="43">
        <v>17</v>
      </c>
      <c r="B22" s="44"/>
      <c r="C22" s="155"/>
      <c r="D22" s="156"/>
      <c r="E22" s="156"/>
      <c r="F22" s="117">
        <f t="shared" si="0"/>
        <v>0</v>
      </c>
      <c r="G22" s="35">
        <f t="shared" si="1"/>
        <v>0</v>
      </c>
      <c r="H22" s="111">
        <f t="shared" si="2"/>
        <v>0</v>
      </c>
      <c r="I22" s="99"/>
      <c r="J22" s="109">
        <f t="shared" si="3"/>
        <v>0</v>
      </c>
      <c r="K22" s="83">
        <f t="shared" si="4"/>
        <v>0</v>
      </c>
    </row>
    <row r="23" spans="1:11" ht="22.5" customHeight="1" x14ac:dyDescent="0.25">
      <c r="A23" s="43">
        <v>18</v>
      </c>
      <c r="B23" s="44"/>
      <c r="C23" s="155"/>
      <c r="D23" s="156"/>
      <c r="E23" s="156"/>
      <c r="F23" s="117">
        <f t="shared" si="0"/>
        <v>0</v>
      </c>
      <c r="G23" s="35">
        <f t="shared" si="1"/>
        <v>0</v>
      </c>
      <c r="H23" s="111">
        <f t="shared" si="2"/>
        <v>0</v>
      </c>
      <c r="I23" s="99"/>
      <c r="J23" s="109">
        <f t="shared" si="3"/>
        <v>0</v>
      </c>
      <c r="K23" s="83">
        <f t="shared" si="4"/>
        <v>0</v>
      </c>
    </row>
    <row r="24" spans="1:11" ht="22.5" customHeight="1" x14ac:dyDescent="0.25">
      <c r="A24" s="43">
        <v>19</v>
      </c>
      <c r="B24" s="44"/>
      <c r="C24" s="155"/>
      <c r="D24" s="156"/>
      <c r="E24" s="156"/>
      <c r="F24" s="117">
        <f t="shared" si="0"/>
        <v>0</v>
      </c>
      <c r="G24" s="35">
        <f t="shared" si="1"/>
        <v>0</v>
      </c>
      <c r="H24" s="111">
        <f t="shared" si="2"/>
        <v>0</v>
      </c>
      <c r="I24" s="99"/>
      <c r="J24" s="109">
        <f t="shared" si="3"/>
        <v>0</v>
      </c>
      <c r="K24" s="83">
        <f t="shared" si="4"/>
        <v>0</v>
      </c>
    </row>
    <row r="25" spans="1:11" ht="22.5" customHeight="1" x14ac:dyDescent="0.25">
      <c r="A25" s="43">
        <v>20</v>
      </c>
      <c r="B25" s="44"/>
      <c r="C25" s="155"/>
      <c r="D25" s="156"/>
      <c r="E25" s="156"/>
      <c r="F25" s="117">
        <f t="shared" si="0"/>
        <v>0</v>
      </c>
      <c r="G25" s="35">
        <f t="shared" si="1"/>
        <v>0</v>
      </c>
      <c r="H25" s="111">
        <f t="shared" si="2"/>
        <v>0</v>
      </c>
      <c r="I25" s="99"/>
      <c r="J25" s="109">
        <f t="shared" si="3"/>
        <v>0</v>
      </c>
      <c r="K25" s="83">
        <f t="shared" si="4"/>
        <v>0</v>
      </c>
    </row>
    <row r="26" spans="1:11" ht="22.5" customHeight="1" x14ac:dyDescent="0.25">
      <c r="A26" s="43">
        <v>21</v>
      </c>
      <c r="B26" s="44"/>
      <c r="C26" s="155"/>
      <c r="D26" s="156"/>
      <c r="E26" s="156"/>
      <c r="F26" s="117">
        <f t="shared" si="0"/>
        <v>0</v>
      </c>
      <c r="G26" s="35">
        <f t="shared" si="1"/>
        <v>0</v>
      </c>
      <c r="H26" s="111">
        <f t="shared" si="2"/>
        <v>0</v>
      </c>
      <c r="I26" s="99"/>
      <c r="J26" s="109">
        <f t="shared" si="3"/>
        <v>0</v>
      </c>
      <c r="K26" s="83">
        <f t="shared" si="4"/>
        <v>0</v>
      </c>
    </row>
    <row r="27" spans="1:11" ht="22.5" customHeight="1" x14ac:dyDescent="0.25">
      <c r="A27" s="43">
        <v>22</v>
      </c>
      <c r="B27" s="44"/>
      <c r="C27" s="155"/>
      <c r="D27" s="156"/>
      <c r="E27" s="156"/>
      <c r="F27" s="117">
        <f t="shared" si="0"/>
        <v>0</v>
      </c>
      <c r="G27" s="35">
        <f t="shared" si="1"/>
        <v>0</v>
      </c>
      <c r="H27" s="111">
        <f t="shared" si="2"/>
        <v>0</v>
      </c>
      <c r="I27" s="99"/>
      <c r="J27" s="109">
        <f t="shared" si="3"/>
        <v>0</v>
      </c>
      <c r="K27" s="83">
        <f t="shared" si="4"/>
        <v>0</v>
      </c>
    </row>
    <row r="28" spans="1:11" ht="22.5" customHeight="1" x14ac:dyDescent="0.25">
      <c r="A28" s="43">
        <v>23</v>
      </c>
      <c r="B28" s="44"/>
      <c r="C28" s="155"/>
      <c r="D28" s="156"/>
      <c r="E28" s="156"/>
      <c r="F28" s="117">
        <f t="shared" si="0"/>
        <v>0</v>
      </c>
      <c r="G28" s="35">
        <f t="shared" si="1"/>
        <v>0</v>
      </c>
      <c r="H28" s="111">
        <f t="shared" si="2"/>
        <v>0</v>
      </c>
      <c r="I28" s="99"/>
      <c r="J28" s="109">
        <f t="shared" si="3"/>
        <v>0</v>
      </c>
      <c r="K28" s="83">
        <f t="shared" si="4"/>
        <v>0</v>
      </c>
    </row>
    <row r="29" spans="1:11" ht="22.5" customHeight="1" x14ac:dyDescent="0.25">
      <c r="A29" s="43">
        <v>24</v>
      </c>
      <c r="B29" s="44"/>
      <c r="C29" s="155"/>
      <c r="D29" s="156"/>
      <c r="E29" s="156"/>
      <c r="F29" s="117">
        <f t="shared" si="0"/>
        <v>0</v>
      </c>
      <c r="G29" s="35">
        <f t="shared" si="1"/>
        <v>0</v>
      </c>
      <c r="H29" s="111">
        <f t="shared" si="2"/>
        <v>0</v>
      </c>
      <c r="I29" s="99"/>
      <c r="J29" s="109">
        <f t="shared" si="3"/>
        <v>0</v>
      </c>
      <c r="K29" s="83">
        <f t="shared" si="4"/>
        <v>0</v>
      </c>
    </row>
    <row r="30" spans="1:11" ht="22.5" customHeight="1" x14ac:dyDescent="0.25">
      <c r="A30" s="43">
        <v>25</v>
      </c>
      <c r="B30" s="44"/>
      <c r="C30" s="155"/>
      <c r="D30" s="156"/>
      <c r="E30" s="156"/>
      <c r="F30" s="117">
        <f t="shared" si="0"/>
        <v>0</v>
      </c>
      <c r="G30" s="35">
        <f t="shared" si="1"/>
        <v>0</v>
      </c>
      <c r="H30" s="111">
        <f t="shared" si="2"/>
        <v>0</v>
      </c>
      <c r="I30" s="99"/>
      <c r="J30" s="109">
        <f t="shared" si="3"/>
        <v>0</v>
      </c>
      <c r="K30" s="83">
        <f t="shared" si="4"/>
        <v>0</v>
      </c>
    </row>
    <row r="31" spans="1:11" ht="22.5" customHeight="1" x14ac:dyDescent="0.25">
      <c r="A31" s="43">
        <v>26</v>
      </c>
      <c r="B31" s="44"/>
      <c r="C31" s="155"/>
      <c r="D31" s="156"/>
      <c r="E31" s="156"/>
      <c r="F31" s="117">
        <f t="shared" si="0"/>
        <v>0</v>
      </c>
      <c r="G31" s="35">
        <f t="shared" si="1"/>
        <v>0</v>
      </c>
      <c r="H31" s="111">
        <f t="shared" si="2"/>
        <v>0</v>
      </c>
      <c r="I31" s="99"/>
      <c r="J31" s="109">
        <f t="shared" si="3"/>
        <v>0</v>
      </c>
      <c r="K31" s="83">
        <f t="shared" si="4"/>
        <v>0</v>
      </c>
    </row>
    <row r="32" spans="1:11" ht="22.5" customHeight="1" x14ac:dyDescent="0.25">
      <c r="A32" s="43">
        <v>27</v>
      </c>
      <c r="B32" s="44"/>
      <c r="C32" s="155"/>
      <c r="D32" s="156"/>
      <c r="E32" s="156"/>
      <c r="F32" s="117">
        <f t="shared" si="0"/>
        <v>0</v>
      </c>
      <c r="G32" s="35">
        <f t="shared" si="1"/>
        <v>0</v>
      </c>
      <c r="H32" s="111">
        <f t="shared" si="2"/>
        <v>0</v>
      </c>
      <c r="I32" s="99"/>
      <c r="J32" s="109">
        <f t="shared" si="3"/>
        <v>0</v>
      </c>
      <c r="K32" s="83">
        <f t="shared" si="4"/>
        <v>0</v>
      </c>
    </row>
    <row r="33" spans="1:11" ht="22.5" customHeight="1" x14ac:dyDescent="0.25">
      <c r="A33" s="43">
        <v>28</v>
      </c>
      <c r="B33" s="44"/>
      <c r="C33" s="155"/>
      <c r="D33" s="156"/>
      <c r="E33" s="156"/>
      <c r="F33" s="117">
        <f t="shared" si="0"/>
        <v>0</v>
      </c>
      <c r="G33" s="35">
        <f t="shared" si="1"/>
        <v>0</v>
      </c>
      <c r="H33" s="111">
        <f t="shared" si="2"/>
        <v>0</v>
      </c>
      <c r="I33" s="99"/>
      <c r="J33" s="109">
        <f t="shared" si="3"/>
        <v>0</v>
      </c>
      <c r="K33" s="83">
        <f t="shared" si="4"/>
        <v>0</v>
      </c>
    </row>
    <row r="34" spans="1:11" ht="22.5" customHeight="1" x14ac:dyDescent="0.25">
      <c r="A34" s="43">
        <v>29</v>
      </c>
      <c r="B34" s="44"/>
      <c r="C34" s="155"/>
      <c r="D34" s="156"/>
      <c r="E34" s="156"/>
      <c r="F34" s="117">
        <f t="shared" ref="F34:F45" si="5">E34-D34</f>
        <v>0</v>
      </c>
      <c r="G34" s="35">
        <f t="shared" ref="G34:G45" si="6">IF(D34=0,IF(E34=0,0,"פריט חדש"),IF(E34=0,"ביטול פריט",F34/D34))</f>
        <v>0</v>
      </c>
      <c r="H34" s="111">
        <f t="shared" ref="H34:H45" si="7">E34</f>
        <v>0</v>
      </c>
      <c r="I34" s="99"/>
      <c r="J34" s="109">
        <f t="shared" ref="J34:J45" si="8">H34-D34</f>
        <v>0</v>
      </c>
      <c r="K34" s="83">
        <f t="shared" ref="K34:K45" si="9">IF(D34=0,IF(H34=0,0,"פריט חדש"),IF(H34=0,"ביטול פריט",((H34-D34)/D34)))</f>
        <v>0</v>
      </c>
    </row>
    <row r="35" spans="1:11" ht="22.5" customHeight="1" x14ac:dyDescent="0.25">
      <c r="A35" s="43">
        <v>30</v>
      </c>
      <c r="B35" s="44"/>
      <c r="C35" s="155"/>
      <c r="D35" s="156"/>
      <c r="E35" s="156"/>
      <c r="F35" s="117">
        <f t="shared" si="5"/>
        <v>0</v>
      </c>
      <c r="G35" s="35">
        <f t="shared" si="6"/>
        <v>0</v>
      </c>
      <c r="H35" s="111">
        <f t="shared" si="7"/>
        <v>0</v>
      </c>
      <c r="I35" s="99"/>
      <c r="J35" s="109">
        <f t="shared" si="8"/>
        <v>0</v>
      </c>
      <c r="K35" s="83">
        <f t="shared" si="9"/>
        <v>0</v>
      </c>
    </row>
    <row r="36" spans="1:11" ht="22.5" customHeight="1" x14ac:dyDescent="0.25">
      <c r="A36" s="43">
        <v>31</v>
      </c>
      <c r="B36" s="44"/>
      <c r="C36" s="155"/>
      <c r="D36" s="156"/>
      <c r="E36" s="156"/>
      <c r="F36" s="117">
        <f t="shared" si="5"/>
        <v>0</v>
      </c>
      <c r="G36" s="35">
        <f t="shared" si="6"/>
        <v>0</v>
      </c>
      <c r="H36" s="111">
        <f t="shared" si="7"/>
        <v>0</v>
      </c>
      <c r="I36" s="99"/>
      <c r="J36" s="109">
        <f t="shared" si="8"/>
        <v>0</v>
      </c>
      <c r="K36" s="83">
        <f t="shared" si="9"/>
        <v>0</v>
      </c>
    </row>
    <row r="37" spans="1:11" ht="22.5" customHeight="1" x14ac:dyDescent="0.25">
      <c r="A37" s="43">
        <v>32</v>
      </c>
      <c r="B37" s="44"/>
      <c r="C37" s="155"/>
      <c r="D37" s="156"/>
      <c r="E37" s="156"/>
      <c r="F37" s="117">
        <f t="shared" si="5"/>
        <v>0</v>
      </c>
      <c r="G37" s="35">
        <f t="shared" si="6"/>
        <v>0</v>
      </c>
      <c r="H37" s="111">
        <f t="shared" si="7"/>
        <v>0</v>
      </c>
      <c r="I37" s="99"/>
      <c r="J37" s="109">
        <f t="shared" si="8"/>
        <v>0</v>
      </c>
      <c r="K37" s="83">
        <f t="shared" si="9"/>
        <v>0</v>
      </c>
    </row>
    <row r="38" spans="1:11" ht="22.5" customHeight="1" x14ac:dyDescent="0.25">
      <c r="A38" s="43">
        <v>33</v>
      </c>
      <c r="B38" s="44"/>
      <c r="C38" s="155"/>
      <c r="D38" s="156"/>
      <c r="E38" s="156"/>
      <c r="F38" s="117">
        <f t="shared" si="5"/>
        <v>0</v>
      </c>
      <c r="G38" s="35">
        <f t="shared" si="6"/>
        <v>0</v>
      </c>
      <c r="H38" s="111">
        <f t="shared" si="7"/>
        <v>0</v>
      </c>
      <c r="I38" s="99"/>
      <c r="J38" s="109">
        <f t="shared" si="8"/>
        <v>0</v>
      </c>
      <c r="K38" s="83">
        <f t="shared" si="9"/>
        <v>0</v>
      </c>
    </row>
    <row r="39" spans="1:11" ht="22.5" customHeight="1" x14ac:dyDescent="0.25">
      <c r="A39" s="43">
        <v>34</v>
      </c>
      <c r="B39" s="44"/>
      <c r="C39" s="155"/>
      <c r="D39" s="156"/>
      <c r="E39" s="156"/>
      <c r="F39" s="117">
        <f t="shared" si="5"/>
        <v>0</v>
      </c>
      <c r="G39" s="35">
        <f t="shared" si="6"/>
        <v>0</v>
      </c>
      <c r="H39" s="111">
        <f t="shared" si="7"/>
        <v>0</v>
      </c>
      <c r="I39" s="99"/>
      <c r="J39" s="109">
        <f t="shared" si="8"/>
        <v>0</v>
      </c>
      <c r="K39" s="83">
        <f t="shared" si="9"/>
        <v>0</v>
      </c>
    </row>
    <row r="40" spans="1:11" ht="22.5" customHeight="1" x14ac:dyDescent="0.25">
      <c r="A40" s="43">
        <v>35</v>
      </c>
      <c r="B40" s="44"/>
      <c r="C40" s="155"/>
      <c r="D40" s="156"/>
      <c r="E40" s="156"/>
      <c r="F40" s="117">
        <f t="shared" si="5"/>
        <v>0</v>
      </c>
      <c r="G40" s="35">
        <f t="shared" si="6"/>
        <v>0</v>
      </c>
      <c r="H40" s="111">
        <f t="shared" si="7"/>
        <v>0</v>
      </c>
      <c r="I40" s="99"/>
      <c r="J40" s="109">
        <f t="shared" si="8"/>
        <v>0</v>
      </c>
      <c r="K40" s="83">
        <f t="shared" si="9"/>
        <v>0</v>
      </c>
    </row>
    <row r="41" spans="1:11" ht="22.5" customHeight="1" x14ac:dyDescent="0.25">
      <c r="A41" s="43">
        <v>36</v>
      </c>
      <c r="B41" s="44"/>
      <c r="C41" s="155"/>
      <c r="D41" s="156"/>
      <c r="E41" s="156"/>
      <c r="F41" s="117">
        <f t="shared" si="5"/>
        <v>0</v>
      </c>
      <c r="G41" s="35">
        <f t="shared" si="6"/>
        <v>0</v>
      </c>
      <c r="H41" s="111">
        <f t="shared" si="7"/>
        <v>0</v>
      </c>
      <c r="I41" s="99"/>
      <c r="J41" s="109">
        <f t="shared" si="8"/>
        <v>0</v>
      </c>
      <c r="K41" s="83">
        <f t="shared" si="9"/>
        <v>0</v>
      </c>
    </row>
    <row r="42" spans="1:11" ht="22.5" customHeight="1" x14ac:dyDescent="0.25">
      <c r="A42" s="43">
        <v>37</v>
      </c>
      <c r="B42" s="44"/>
      <c r="C42" s="155"/>
      <c r="D42" s="156"/>
      <c r="E42" s="156"/>
      <c r="F42" s="117">
        <f t="shared" si="5"/>
        <v>0</v>
      </c>
      <c r="G42" s="35">
        <f t="shared" si="6"/>
        <v>0</v>
      </c>
      <c r="H42" s="111">
        <f t="shared" si="7"/>
        <v>0</v>
      </c>
      <c r="I42" s="99"/>
      <c r="J42" s="109">
        <f t="shared" si="8"/>
        <v>0</v>
      </c>
      <c r="K42" s="83">
        <f t="shared" si="9"/>
        <v>0</v>
      </c>
    </row>
    <row r="43" spans="1:11" ht="22.5" customHeight="1" x14ac:dyDescent="0.25">
      <c r="A43" s="43">
        <v>38</v>
      </c>
      <c r="B43" s="44"/>
      <c r="C43" s="155"/>
      <c r="D43" s="156"/>
      <c r="E43" s="156"/>
      <c r="F43" s="117">
        <f t="shared" si="5"/>
        <v>0</v>
      </c>
      <c r="G43" s="35">
        <f t="shared" si="6"/>
        <v>0</v>
      </c>
      <c r="H43" s="111">
        <f t="shared" si="7"/>
        <v>0</v>
      </c>
      <c r="I43" s="99"/>
      <c r="J43" s="109">
        <f t="shared" si="8"/>
        <v>0</v>
      </c>
      <c r="K43" s="83">
        <f t="shared" si="9"/>
        <v>0</v>
      </c>
    </row>
    <row r="44" spans="1:11" ht="22.5" customHeight="1" x14ac:dyDescent="0.25">
      <c r="A44" s="43">
        <v>39</v>
      </c>
      <c r="B44" s="44"/>
      <c r="C44" s="155"/>
      <c r="D44" s="156"/>
      <c r="E44" s="156"/>
      <c r="F44" s="117">
        <f t="shared" si="5"/>
        <v>0</v>
      </c>
      <c r="G44" s="35">
        <f t="shared" si="6"/>
        <v>0</v>
      </c>
      <c r="H44" s="111">
        <f t="shared" si="7"/>
        <v>0</v>
      </c>
      <c r="I44" s="99"/>
      <c r="J44" s="109">
        <f t="shared" si="8"/>
        <v>0</v>
      </c>
      <c r="K44" s="83">
        <f t="shared" si="9"/>
        <v>0</v>
      </c>
    </row>
    <row r="45" spans="1:11" ht="22.5" customHeight="1" x14ac:dyDescent="0.25">
      <c r="A45" s="43">
        <v>40</v>
      </c>
      <c r="B45" s="44"/>
      <c r="C45" s="155"/>
      <c r="D45" s="156"/>
      <c r="E45" s="156"/>
      <c r="F45" s="117">
        <f t="shared" si="5"/>
        <v>0</v>
      </c>
      <c r="G45" s="35">
        <f t="shared" si="6"/>
        <v>0</v>
      </c>
      <c r="H45" s="111">
        <f t="shared" si="7"/>
        <v>0</v>
      </c>
      <c r="I45" s="99"/>
      <c r="J45" s="109">
        <f t="shared" si="8"/>
        <v>0</v>
      </c>
      <c r="K45" s="83">
        <f t="shared" si="9"/>
        <v>0</v>
      </c>
    </row>
    <row r="46" spans="1:11" s="51" customFormat="1" x14ac:dyDescent="0.25">
      <c r="A46" s="100"/>
      <c r="B46" s="100"/>
      <c r="C46" s="52" t="s">
        <v>88</v>
      </c>
      <c r="D46" s="52">
        <f>SUM(D6:D45)</f>
        <v>0</v>
      </c>
      <c r="E46" s="52">
        <f>SUM(E6:E45)</f>
        <v>0</v>
      </c>
      <c r="F46" s="52">
        <f>SUM(F6:F45)</f>
        <v>0</v>
      </c>
      <c r="G46" s="149"/>
      <c r="H46" s="150">
        <f>SUM(H6:H45)</f>
        <v>0</v>
      </c>
      <c r="I46" s="52">
        <f>SUM(I6:I45)</f>
        <v>0</v>
      </c>
      <c r="J46" s="52">
        <f>SUM(J6:J45)</f>
        <v>0</v>
      </c>
      <c r="K46" s="101"/>
    </row>
    <row r="47" spans="1:11" s="51" customFormat="1" x14ac:dyDescent="0.25">
      <c r="A47" s="151">
        <f>A62</f>
        <v>0</v>
      </c>
      <c r="B47" s="100"/>
      <c r="C47" s="52" t="s">
        <v>87</v>
      </c>
      <c r="D47" s="52">
        <f>(SUM(D6:D45)*$A$47)</f>
        <v>0</v>
      </c>
      <c r="E47" s="52">
        <f>(SUM(E6:E45)*$A$47)</f>
        <v>0</v>
      </c>
      <c r="F47" s="52">
        <f>(SUM(F6:F45)*$A$47)</f>
        <v>0</v>
      </c>
      <c r="G47" s="149"/>
      <c r="H47" s="150">
        <f>(SUM(H6:H45)*$A$47)</f>
        <v>0</v>
      </c>
      <c r="I47" s="52">
        <f>(SUM(I6:I45)*$A$47)</f>
        <v>0</v>
      </c>
      <c r="J47" s="52">
        <f>(SUM(J6:J45)*$A$47)</f>
        <v>0</v>
      </c>
      <c r="K47" s="101"/>
    </row>
    <row r="48" spans="1:11" s="51" customFormat="1" ht="16.5" thickBot="1" x14ac:dyDescent="0.3">
      <c r="A48" s="100"/>
      <c r="B48" s="100"/>
      <c r="C48" s="52" t="s">
        <v>49</v>
      </c>
      <c r="D48" s="52">
        <f>SUM(D46:D47)</f>
        <v>0</v>
      </c>
      <c r="E48" s="52">
        <f t="shared" ref="E48:J48" si="10">SUM(E46:E47)</f>
        <v>0</v>
      </c>
      <c r="F48" s="52">
        <f t="shared" si="10"/>
        <v>0</v>
      </c>
      <c r="G48" s="149"/>
      <c r="H48" s="152">
        <f t="shared" si="10"/>
        <v>0</v>
      </c>
      <c r="I48" s="153">
        <f t="shared" si="10"/>
        <v>0</v>
      </c>
      <c r="J48" s="153">
        <f t="shared" si="10"/>
        <v>0</v>
      </c>
      <c r="K48" s="87"/>
    </row>
    <row r="60" spans="1:1" x14ac:dyDescent="0.25">
      <c r="A60" s="47">
        <f>+'דף ראשי'!C80</f>
        <v>1</v>
      </c>
    </row>
    <row r="61" spans="1:1" x14ac:dyDescent="0.25">
      <c r="A61" s="47">
        <f>A60</f>
        <v>1</v>
      </c>
    </row>
    <row r="62" spans="1:1" x14ac:dyDescent="0.25">
      <c r="A62" s="47" cm="1">
        <f t="array" ref="A62">INDEX('דף ראשי'!L81:L116,חומרים!A61)</f>
        <v>0</v>
      </c>
    </row>
  </sheetData>
  <sheetProtection algorithmName="SHA-512" hashValue="5rG+abj0NTTNiGH2S5eDL1YhhEoIMpAncVqqILycoAbETqHl/IAZzs4wss0OJlBaBODjmeTDTUPzvZf3YlKtkA==" saltValue="ODNZo9bUcRf/zTKipfUi1Q==" spinCount="100000" sheet="1" objects="1" scenarios="1"/>
  <mergeCells count="14">
    <mergeCell ref="B3:B5"/>
    <mergeCell ref="C3:C5"/>
    <mergeCell ref="D3:D5"/>
    <mergeCell ref="E3:E5"/>
    <mergeCell ref="I1:K1"/>
    <mergeCell ref="K3:K5"/>
    <mergeCell ref="F3:F5"/>
    <mergeCell ref="G3:G5"/>
    <mergeCell ref="H3:H5"/>
    <mergeCell ref="J3:J5"/>
    <mergeCell ref="I3:I5"/>
    <mergeCell ref="A2:G2"/>
    <mergeCell ref="H2:K2"/>
    <mergeCell ref="A3:A5"/>
  </mergeCells>
  <phoneticPr fontId="6" type="noConversion"/>
  <conditionalFormatting sqref="A47">
    <cfRule type="expression" dxfId="22" priority="4" stopIfTrue="1">
      <formula>$A$47=0</formula>
    </cfRule>
  </conditionalFormatting>
  <conditionalFormatting sqref="C47:K47">
    <cfRule type="expression" dxfId="21" priority="3" stopIfTrue="1">
      <formula>$A$47=0</formula>
    </cfRule>
  </conditionalFormatting>
  <conditionalFormatting sqref="G6:G45 K6:K45">
    <cfRule type="cellIs" dxfId="20" priority="1" stopIfTrue="1" operator="equal">
      <formula>"ביטול פריט"</formula>
    </cfRule>
    <cfRule type="cellIs" dxfId="19" priority="2" stopIfTrue="1" operator="equal">
      <formula>"פריט חדש"</formula>
    </cfRule>
  </conditionalFormatting>
  <pageMargins left="0.15748031496062992" right="0.15748031496062992" top="0.51181102362204722" bottom="0.35433070866141736" header="0.51181102362204722" footer="0.35433070866141736"/>
  <pageSetup paperSize="9" scale="79" orientation="landscape" r:id="rId1"/>
  <headerFooter alignWithMargins="0">
    <oddFooter>&amp;Cעמוד 3 מתוך 7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35"/>
    <pageSetUpPr fitToPage="1"/>
  </sheetPr>
  <dimension ref="A1:K26"/>
  <sheetViews>
    <sheetView rightToLeft="1" zoomScaleNormal="100" workbookViewId="0">
      <pane ySplit="5" topLeftCell="A6" activePane="bottomLeft" state="frozen"/>
      <selection pane="bottomLeft" activeCell="A6" sqref="A6"/>
    </sheetView>
  </sheetViews>
  <sheetFormatPr defaultRowHeight="15.75" x14ac:dyDescent="0.25"/>
  <cols>
    <col min="1" max="1" width="4" style="47" bestFit="1" customWidth="1"/>
    <col min="2" max="2" width="27.85546875" style="47" customWidth="1"/>
    <col min="3" max="3" width="22.85546875" style="47" customWidth="1"/>
    <col min="4" max="4" width="16.28515625" style="47" customWidth="1"/>
    <col min="5" max="5" width="15.85546875" style="47" customWidth="1"/>
    <col min="6" max="6" width="14.28515625" style="48" customWidth="1"/>
    <col min="7" max="7" width="13.140625" style="29" customWidth="1"/>
    <col min="8" max="8" width="19" style="29" customWidth="1"/>
    <col min="9" max="9" width="27.42578125" style="29" customWidth="1"/>
    <col min="10" max="10" width="14" style="29" customWidth="1"/>
    <col min="11" max="11" width="14.28515625" style="29" customWidth="1"/>
    <col min="12" max="12" width="23.7109375" style="29" customWidth="1"/>
    <col min="13" max="16384" width="9.140625" style="29"/>
  </cols>
  <sheetData>
    <row r="1" spans="1:11" s="73" customFormat="1" ht="27" customHeight="1" thickBot="1" x14ac:dyDescent="0.55000000000000004">
      <c r="A1" s="74"/>
      <c r="B1" s="82" t="s">
        <v>63</v>
      </c>
      <c r="C1" s="75"/>
      <c r="D1" s="75"/>
      <c r="E1" s="76" t="s">
        <v>17</v>
      </c>
      <c r="F1" s="79">
        <f>'דף ראשי'!C14</f>
        <v>0</v>
      </c>
      <c r="G1" s="77"/>
      <c r="H1" s="76" t="s">
        <v>18</v>
      </c>
      <c r="I1" s="337">
        <f>'דף ראשי'!C8</f>
        <v>0</v>
      </c>
      <c r="J1" s="337"/>
      <c r="K1" s="338"/>
    </row>
    <row r="2" spans="1:11" s="98" customFormat="1" ht="18.75" x14ac:dyDescent="0.3">
      <c r="A2" s="312" t="s">
        <v>39</v>
      </c>
      <c r="B2" s="312"/>
      <c r="C2" s="312"/>
      <c r="D2" s="312"/>
      <c r="E2" s="312"/>
      <c r="F2" s="312"/>
      <c r="G2" s="313"/>
      <c r="H2" s="311" t="s">
        <v>172</v>
      </c>
      <c r="I2" s="312"/>
      <c r="J2" s="312"/>
      <c r="K2" s="313"/>
    </row>
    <row r="3" spans="1:11" s="30" customFormat="1" ht="12.75" customHeight="1" x14ac:dyDescent="0.25">
      <c r="A3" s="320" t="s">
        <v>9</v>
      </c>
      <c r="B3" s="320" t="s">
        <v>38</v>
      </c>
      <c r="C3" s="321" t="s">
        <v>0</v>
      </c>
      <c r="D3" s="321" t="s">
        <v>30</v>
      </c>
      <c r="E3" s="322" t="s">
        <v>5</v>
      </c>
      <c r="F3" s="321" t="s">
        <v>6</v>
      </c>
      <c r="G3" s="342" t="s">
        <v>59</v>
      </c>
      <c r="H3" s="329" t="s">
        <v>74</v>
      </c>
      <c r="I3" s="333" t="s">
        <v>21</v>
      </c>
      <c r="J3" s="331" t="s">
        <v>32</v>
      </c>
      <c r="K3" s="326" t="s">
        <v>58</v>
      </c>
    </row>
    <row r="4" spans="1:11" s="30" customFormat="1" ht="12.75" customHeight="1" x14ac:dyDescent="0.25">
      <c r="A4" s="320"/>
      <c r="B4" s="320"/>
      <c r="C4" s="321"/>
      <c r="D4" s="321"/>
      <c r="E4" s="322"/>
      <c r="F4" s="321"/>
      <c r="G4" s="342"/>
      <c r="H4" s="329"/>
      <c r="I4" s="333"/>
      <c r="J4" s="331"/>
      <c r="K4" s="326"/>
    </row>
    <row r="5" spans="1:11" s="30" customFormat="1" ht="12.75" customHeight="1" x14ac:dyDescent="0.25">
      <c r="A5" s="320"/>
      <c r="B5" s="339"/>
      <c r="C5" s="340"/>
      <c r="D5" s="340"/>
      <c r="E5" s="341"/>
      <c r="F5" s="321"/>
      <c r="G5" s="342"/>
      <c r="H5" s="329"/>
      <c r="I5" s="333"/>
      <c r="J5" s="331"/>
      <c r="K5" s="326"/>
    </row>
    <row r="6" spans="1:11" ht="21.75" customHeight="1" x14ac:dyDescent="0.25">
      <c r="A6" s="43">
        <v>1</v>
      </c>
      <c r="B6" s="104"/>
      <c r="C6" s="104"/>
      <c r="D6" s="105"/>
      <c r="E6" s="107"/>
      <c r="F6" s="117">
        <f t="shared" ref="F6:F25" si="0">E6-D6</f>
        <v>0</v>
      </c>
      <c r="G6" s="83">
        <f t="shared" ref="G6:G25" si="1">IF(D6=0,IF(E6=0,0,"פריט חדש"),IF(E6=0,"ביטול פריט",F6/D6))</f>
        <v>0</v>
      </c>
      <c r="H6" s="111">
        <f t="shared" ref="H6:H25" si="2">E6</f>
        <v>0</v>
      </c>
      <c r="I6" s="99"/>
      <c r="J6" s="109">
        <f t="shared" ref="J6:J25" si="3">H6-D6</f>
        <v>0</v>
      </c>
      <c r="K6" s="83">
        <f t="shared" ref="K6:K25" si="4">IF(D6=0,IF(H6=0,0,"פריט חדש"),IF(H6=0,"ביטול פריט",((H6-D6)/D6)))</f>
        <v>0</v>
      </c>
    </row>
    <row r="7" spans="1:11" ht="21.75" customHeight="1" x14ac:dyDescent="0.25">
      <c r="A7" s="43">
        <v>2</v>
      </c>
      <c r="B7" s="104"/>
      <c r="C7" s="104"/>
      <c r="D7" s="105"/>
      <c r="E7" s="107"/>
      <c r="F7" s="117">
        <f t="shared" si="0"/>
        <v>0</v>
      </c>
      <c r="G7" s="83">
        <f t="shared" si="1"/>
        <v>0</v>
      </c>
      <c r="H7" s="111">
        <f t="shared" si="2"/>
        <v>0</v>
      </c>
      <c r="I7" s="99"/>
      <c r="J7" s="109">
        <f t="shared" si="3"/>
        <v>0</v>
      </c>
      <c r="K7" s="83">
        <f t="shared" si="4"/>
        <v>0</v>
      </c>
    </row>
    <row r="8" spans="1:11" ht="21.75" customHeight="1" x14ac:dyDescent="0.25">
      <c r="A8" s="43">
        <v>3</v>
      </c>
      <c r="B8" s="104"/>
      <c r="C8" s="104"/>
      <c r="D8" s="105"/>
      <c r="E8" s="107"/>
      <c r="F8" s="117">
        <f t="shared" si="0"/>
        <v>0</v>
      </c>
      <c r="G8" s="83">
        <f t="shared" si="1"/>
        <v>0</v>
      </c>
      <c r="H8" s="111">
        <f t="shared" si="2"/>
        <v>0</v>
      </c>
      <c r="I8" s="99"/>
      <c r="J8" s="109">
        <f t="shared" si="3"/>
        <v>0</v>
      </c>
      <c r="K8" s="83">
        <f t="shared" si="4"/>
        <v>0</v>
      </c>
    </row>
    <row r="9" spans="1:11" ht="21.75" customHeight="1" x14ac:dyDescent="0.25">
      <c r="A9" s="43">
        <v>4</v>
      </c>
      <c r="B9" s="104"/>
      <c r="C9" s="104"/>
      <c r="D9" s="105"/>
      <c r="E9" s="107"/>
      <c r="F9" s="117">
        <f t="shared" si="0"/>
        <v>0</v>
      </c>
      <c r="G9" s="83">
        <f t="shared" si="1"/>
        <v>0</v>
      </c>
      <c r="H9" s="111">
        <f t="shared" si="2"/>
        <v>0</v>
      </c>
      <c r="I9" s="99"/>
      <c r="J9" s="109">
        <f t="shared" si="3"/>
        <v>0</v>
      </c>
      <c r="K9" s="83">
        <f t="shared" si="4"/>
        <v>0</v>
      </c>
    </row>
    <row r="10" spans="1:11" ht="21.75" customHeight="1" x14ac:dyDescent="0.25">
      <c r="A10" s="43">
        <v>5</v>
      </c>
      <c r="B10" s="104"/>
      <c r="C10" s="104"/>
      <c r="D10" s="105"/>
      <c r="E10" s="107"/>
      <c r="F10" s="117">
        <f t="shared" si="0"/>
        <v>0</v>
      </c>
      <c r="G10" s="83">
        <f t="shared" si="1"/>
        <v>0</v>
      </c>
      <c r="H10" s="111">
        <f t="shared" si="2"/>
        <v>0</v>
      </c>
      <c r="I10" s="99"/>
      <c r="J10" s="109">
        <f t="shared" si="3"/>
        <v>0</v>
      </c>
      <c r="K10" s="83">
        <f t="shared" si="4"/>
        <v>0</v>
      </c>
    </row>
    <row r="11" spans="1:11" ht="21.75" customHeight="1" x14ac:dyDescent="0.25">
      <c r="A11" s="43">
        <v>6</v>
      </c>
      <c r="B11" s="104"/>
      <c r="C11" s="104"/>
      <c r="D11" s="105"/>
      <c r="E11" s="107"/>
      <c r="F11" s="117">
        <f t="shared" si="0"/>
        <v>0</v>
      </c>
      <c r="G11" s="83">
        <f t="shared" si="1"/>
        <v>0</v>
      </c>
      <c r="H11" s="111">
        <f t="shared" si="2"/>
        <v>0</v>
      </c>
      <c r="I11" s="99"/>
      <c r="J11" s="109">
        <f t="shared" si="3"/>
        <v>0</v>
      </c>
      <c r="K11" s="83">
        <f t="shared" si="4"/>
        <v>0</v>
      </c>
    </row>
    <row r="12" spans="1:11" ht="21.75" customHeight="1" x14ac:dyDescent="0.25">
      <c r="A12" s="43">
        <v>7</v>
      </c>
      <c r="B12" s="104"/>
      <c r="C12" s="104"/>
      <c r="D12" s="105"/>
      <c r="E12" s="107"/>
      <c r="F12" s="117">
        <f t="shared" si="0"/>
        <v>0</v>
      </c>
      <c r="G12" s="83">
        <f t="shared" si="1"/>
        <v>0</v>
      </c>
      <c r="H12" s="111">
        <f t="shared" si="2"/>
        <v>0</v>
      </c>
      <c r="I12" s="99"/>
      <c r="J12" s="109">
        <f t="shared" si="3"/>
        <v>0</v>
      </c>
      <c r="K12" s="83">
        <f t="shared" si="4"/>
        <v>0</v>
      </c>
    </row>
    <row r="13" spans="1:11" ht="21.75" customHeight="1" x14ac:dyDescent="0.25">
      <c r="A13" s="43">
        <v>8</v>
      </c>
      <c r="B13" s="104"/>
      <c r="C13" s="104"/>
      <c r="D13" s="105"/>
      <c r="E13" s="107"/>
      <c r="F13" s="117">
        <f t="shared" si="0"/>
        <v>0</v>
      </c>
      <c r="G13" s="83">
        <f t="shared" si="1"/>
        <v>0</v>
      </c>
      <c r="H13" s="111">
        <f t="shared" si="2"/>
        <v>0</v>
      </c>
      <c r="I13" s="99"/>
      <c r="J13" s="109">
        <f t="shared" si="3"/>
        <v>0</v>
      </c>
      <c r="K13" s="83">
        <f t="shared" si="4"/>
        <v>0</v>
      </c>
    </row>
    <row r="14" spans="1:11" ht="21.75" customHeight="1" x14ac:dyDescent="0.25">
      <c r="A14" s="43">
        <v>9</v>
      </c>
      <c r="B14" s="44"/>
      <c r="C14" s="44"/>
      <c r="D14" s="45"/>
      <c r="E14" s="46"/>
      <c r="F14" s="117">
        <f t="shared" si="0"/>
        <v>0</v>
      </c>
      <c r="G14" s="83">
        <f t="shared" si="1"/>
        <v>0</v>
      </c>
      <c r="H14" s="111">
        <f t="shared" si="2"/>
        <v>0</v>
      </c>
      <c r="I14" s="99"/>
      <c r="J14" s="109">
        <f t="shared" si="3"/>
        <v>0</v>
      </c>
      <c r="K14" s="83">
        <f t="shared" si="4"/>
        <v>0</v>
      </c>
    </row>
    <row r="15" spans="1:11" ht="21.75" customHeight="1" x14ac:dyDescent="0.25">
      <c r="A15" s="43">
        <v>10</v>
      </c>
      <c r="B15" s="44"/>
      <c r="C15" s="44"/>
      <c r="D15" s="45"/>
      <c r="E15" s="46"/>
      <c r="F15" s="117">
        <f t="shared" si="0"/>
        <v>0</v>
      </c>
      <c r="G15" s="83">
        <f t="shared" si="1"/>
        <v>0</v>
      </c>
      <c r="H15" s="111">
        <f t="shared" si="2"/>
        <v>0</v>
      </c>
      <c r="I15" s="99"/>
      <c r="J15" s="109">
        <f t="shared" si="3"/>
        <v>0</v>
      </c>
      <c r="K15" s="83">
        <f t="shared" si="4"/>
        <v>0</v>
      </c>
    </row>
    <row r="16" spans="1:11" ht="21.75" customHeight="1" x14ac:dyDescent="0.25">
      <c r="A16" s="43">
        <v>11</v>
      </c>
      <c r="B16" s="44"/>
      <c r="C16" s="44"/>
      <c r="D16" s="45"/>
      <c r="E16" s="46"/>
      <c r="F16" s="117">
        <f t="shared" si="0"/>
        <v>0</v>
      </c>
      <c r="G16" s="83">
        <f t="shared" si="1"/>
        <v>0</v>
      </c>
      <c r="H16" s="111">
        <f t="shared" si="2"/>
        <v>0</v>
      </c>
      <c r="I16" s="99"/>
      <c r="J16" s="109">
        <f t="shared" si="3"/>
        <v>0</v>
      </c>
      <c r="K16" s="83">
        <f t="shared" si="4"/>
        <v>0</v>
      </c>
    </row>
    <row r="17" spans="1:11" ht="21.75" customHeight="1" x14ac:dyDescent="0.25">
      <c r="A17" s="43">
        <v>12</v>
      </c>
      <c r="B17" s="44"/>
      <c r="C17" s="44"/>
      <c r="D17" s="45"/>
      <c r="E17" s="46"/>
      <c r="F17" s="117">
        <f t="shared" si="0"/>
        <v>0</v>
      </c>
      <c r="G17" s="83">
        <f t="shared" si="1"/>
        <v>0</v>
      </c>
      <c r="H17" s="111">
        <f t="shared" si="2"/>
        <v>0</v>
      </c>
      <c r="I17" s="99"/>
      <c r="J17" s="109">
        <f t="shared" si="3"/>
        <v>0</v>
      </c>
      <c r="K17" s="83">
        <f t="shared" si="4"/>
        <v>0</v>
      </c>
    </row>
    <row r="18" spans="1:11" ht="21.75" customHeight="1" x14ac:dyDescent="0.25">
      <c r="A18" s="43">
        <v>13</v>
      </c>
      <c r="B18" s="44"/>
      <c r="C18" s="44"/>
      <c r="D18" s="45"/>
      <c r="E18" s="46"/>
      <c r="F18" s="117">
        <f t="shared" si="0"/>
        <v>0</v>
      </c>
      <c r="G18" s="83">
        <f t="shared" si="1"/>
        <v>0</v>
      </c>
      <c r="H18" s="111">
        <f t="shared" si="2"/>
        <v>0</v>
      </c>
      <c r="I18" s="99"/>
      <c r="J18" s="109">
        <f t="shared" si="3"/>
        <v>0</v>
      </c>
      <c r="K18" s="83">
        <f t="shared" si="4"/>
        <v>0</v>
      </c>
    </row>
    <row r="19" spans="1:11" ht="21.75" customHeight="1" x14ac:dyDescent="0.25">
      <c r="A19" s="43">
        <v>14</v>
      </c>
      <c r="B19" s="44"/>
      <c r="C19" s="44"/>
      <c r="D19" s="45"/>
      <c r="E19" s="46"/>
      <c r="F19" s="117">
        <f t="shared" si="0"/>
        <v>0</v>
      </c>
      <c r="G19" s="83">
        <f t="shared" si="1"/>
        <v>0</v>
      </c>
      <c r="H19" s="111">
        <f t="shared" si="2"/>
        <v>0</v>
      </c>
      <c r="I19" s="99"/>
      <c r="J19" s="109">
        <f t="shared" si="3"/>
        <v>0</v>
      </c>
      <c r="K19" s="83">
        <f t="shared" si="4"/>
        <v>0</v>
      </c>
    </row>
    <row r="20" spans="1:11" ht="21.75" customHeight="1" x14ac:dyDescent="0.25">
      <c r="A20" s="43">
        <v>15</v>
      </c>
      <c r="B20" s="44"/>
      <c r="C20" s="44"/>
      <c r="D20" s="45"/>
      <c r="E20" s="46"/>
      <c r="F20" s="117">
        <f t="shared" si="0"/>
        <v>0</v>
      </c>
      <c r="G20" s="83">
        <f t="shared" si="1"/>
        <v>0</v>
      </c>
      <c r="H20" s="111">
        <f t="shared" si="2"/>
        <v>0</v>
      </c>
      <c r="I20" s="99"/>
      <c r="J20" s="109">
        <f t="shared" si="3"/>
        <v>0</v>
      </c>
      <c r="K20" s="83">
        <f t="shared" si="4"/>
        <v>0</v>
      </c>
    </row>
    <row r="21" spans="1:11" ht="21.75" customHeight="1" x14ac:dyDescent="0.25">
      <c r="A21" s="43">
        <v>16</v>
      </c>
      <c r="B21" s="44"/>
      <c r="C21" s="44"/>
      <c r="D21" s="45"/>
      <c r="E21" s="46"/>
      <c r="F21" s="117">
        <f t="shared" si="0"/>
        <v>0</v>
      </c>
      <c r="G21" s="83">
        <f t="shared" si="1"/>
        <v>0</v>
      </c>
      <c r="H21" s="111">
        <f t="shared" si="2"/>
        <v>0</v>
      </c>
      <c r="I21" s="99"/>
      <c r="J21" s="109">
        <f t="shared" si="3"/>
        <v>0</v>
      </c>
      <c r="K21" s="83">
        <f t="shared" si="4"/>
        <v>0</v>
      </c>
    </row>
    <row r="22" spans="1:11" ht="21.75" customHeight="1" x14ac:dyDescent="0.25">
      <c r="A22" s="43">
        <v>17</v>
      </c>
      <c r="B22" s="44"/>
      <c r="C22" s="44"/>
      <c r="D22" s="45"/>
      <c r="E22" s="46"/>
      <c r="F22" s="117">
        <f t="shared" si="0"/>
        <v>0</v>
      </c>
      <c r="G22" s="83">
        <f t="shared" si="1"/>
        <v>0</v>
      </c>
      <c r="H22" s="111">
        <f t="shared" si="2"/>
        <v>0</v>
      </c>
      <c r="I22" s="99"/>
      <c r="J22" s="109">
        <f t="shared" si="3"/>
        <v>0</v>
      </c>
      <c r="K22" s="83">
        <f t="shared" si="4"/>
        <v>0</v>
      </c>
    </row>
    <row r="23" spans="1:11" ht="21.75" customHeight="1" x14ac:dyDescent="0.25">
      <c r="A23" s="43">
        <v>18</v>
      </c>
      <c r="B23" s="44"/>
      <c r="C23" s="44"/>
      <c r="D23" s="45"/>
      <c r="E23" s="46"/>
      <c r="F23" s="117">
        <f t="shared" si="0"/>
        <v>0</v>
      </c>
      <c r="G23" s="83">
        <f t="shared" si="1"/>
        <v>0</v>
      </c>
      <c r="H23" s="111">
        <f t="shared" si="2"/>
        <v>0</v>
      </c>
      <c r="I23" s="99"/>
      <c r="J23" s="109">
        <f t="shared" si="3"/>
        <v>0</v>
      </c>
      <c r="K23" s="83">
        <f t="shared" si="4"/>
        <v>0</v>
      </c>
    </row>
    <row r="24" spans="1:11" ht="21.75" customHeight="1" x14ac:dyDescent="0.25">
      <c r="A24" s="43">
        <v>19</v>
      </c>
      <c r="B24" s="44"/>
      <c r="C24" s="44"/>
      <c r="D24" s="45"/>
      <c r="E24" s="46"/>
      <c r="F24" s="117">
        <f t="shared" si="0"/>
        <v>0</v>
      </c>
      <c r="G24" s="83">
        <f t="shared" si="1"/>
        <v>0</v>
      </c>
      <c r="H24" s="111">
        <f t="shared" si="2"/>
        <v>0</v>
      </c>
      <c r="I24" s="99"/>
      <c r="J24" s="109">
        <f t="shared" si="3"/>
        <v>0</v>
      </c>
      <c r="K24" s="83">
        <f t="shared" si="4"/>
        <v>0</v>
      </c>
    </row>
    <row r="25" spans="1:11" ht="21.75" customHeight="1" x14ac:dyDescent="0.25">
      <c r="A25" s="43">
        <v>20</v>
      </c>
      <c r="B25" s="44"/>
      <c r="C25" s="44"/>
      <c r="D25" s="45"/>
      <c r="E25" s="46"/>
      <c r="F25" s="117">
        <f t="shared" si="0"/>
        <v>0</v>
      </c>
      <c r="G25" s="83">
        <f t="shared" si="1"/>
        <v>0</v>
      </c>
      <c r="H25" s="111">
        <f t="shared" si="2"/>
        <v>0</v>
      </c>
      <c r="I25" s="99"/>
      <c r="J25" s="109">
        <f t="shared" si="3"/>
        <v>0</v>
      </c>
      <c r="K25" s="83">
        <f t="shared" si="4"/>
        <v>0</v>
      </c>
    </row>
    <row r="26" spans="1:11" ht="16.5" thickBot="1" x14ac:dyDescent="0.3">
      <c r="A26" s="43"/>
      <c r="B26" s="43"/>
      <c r="C26" s="52" t="s">
        <v>49</v>
      </c>
      <c r="D26" s="52">
        <f>SUM(D6:D25)</f>
        <v>0</v>
      </c>
      <c r="E26" s="53">
        <f>SUM(E6:E25)</f>
        <v>0</v>
      </c>
      <c r="F26" s="118">
        <f>SUM(F6:F25)</f>
        <v>0</v>
      </c>
      <c r="G26" s="101"/>
      <c r="H26" s="119">
        <f>SUM(H6:H25)</f>
        <v>0</v>
      </c>
      <c r="I26" s="62"/>
      <c r="J26" s="120">
        <f>SUM(J6:J25)</f>
        <v>0</v>
      </c>
      <c r="K26" s="87"/>
    </row>
  </sheetData>
  <sheetProtection algorithmName="SHA-512" hashValue="TNq5OQqj6Nd36BaKhZEWOnkMvsHnvTsVrHjntmcPkHZ0fxyus7B2OT3hBttt63SchxFk8+8DCVDL3Xw6BzRsNg==" saltValue="2aSEdPy4N+NI8r+NQuEuAA==" spinCount="100000" sheet="1" objects="1" scenarios="1"/>
  <mergeCells count="14">
    <mergeCell ref="K3:K5"/>
    <mergeCell ref="A2:G2"/>
    <mergeCell ref="H2:K2"/>
    <mergeCell ref="A3:A5"/>
    <mergeCell ref="I1:K1"/>
    <mergeCell ref="F3:F5"/>
    <mergeCell ref="B3:B5"/>
    <mergeCell ref="C3:C5"/>
    <mergeCell ref="D3:D5"/>
    <mergeCell ref="E3:E5"/>
    <mergeCell ref="I3:I5"/>
    <mergeCell ref="G3:G5"/>
    <mergeCell ref="H3:H5"/>
    <mergeCell ref="J3:J5"/>
  </mergeCells>
  <phoneticPr fontId="6" type="noConversion"/>
  <conditionalFormatting sqref="G6:G25 K6:K25">
    <cfRule type="cellIs" dxfId="18" priority="1" stopIfTrue="1" operator="equal">
      <formula>"ביטול פריט"</formula>
    </cfRule>
    <cfRule type="cellIs" dxfId="17" priority="2" stopIfTrue="1" operator="equal">
      <formula>"פריט חדש"</formula>
    </cfRule>
  </conditionalFormatting>
  <pageMargins left="0.15748031496062992" right="0.15748031496062992" top="0.98425196850393704" bottom="0.98425196850393704" header="0.51181102362204722" footer="0.51181102362204722"/>
  <pageSetup paperSize="9" scale="76" orientation="landscape" r:id="rId1"/>
  <headerFooter alignWithMargins="0">
    <oddFooter>&amp;Cעמוד 4 מתוך 7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5"/>
    <pageSetUpPr fitToPage="1"/>
  </sheetPr>
  <dimension ref="A1:K26"/>
  <sheetViews>
    <sheetView rightToLeft="1" zoomScaleNormal="100" workbookViewId="0">
      <pane ySplit="5" topLeftCell="A6" activePane="bottomLeft" state="frozen"/>
      <selection pane="bottomLeft" activeCell="A6" sqref="A6"/>
    </sheetView>
  </sheetViews>
  <sheetFormatPr defaultRowHeight="15.75" x14ac:dyDescent="0.25"/>
  <cols>
    <col min="1" max="1" width="4" style="47" bestFit="1" customWidth="1"/>
    <col min="2" max="2" width="27.85546875" style="47" customWidth="1"/>
    <col min="3" max="3" width="22.85546875" style="47" customWidth="1"/>
    <col min="4" max="4" width="16.28515625" style="47" customWidth="1"/>
    <col min="5" max="5" width="15.85546875" style="47" customWidth="1"/>
    <col min="6" max="6" width="14.28515625" style="48" customWidth="1"/>
    <col min="7" max="7" width="13.140625" style="29" customWidth="1"/>
    <col min="8" max="8" width="19" style="29" customWidth="1"/>
    <col min="9" max="9" width="28" style="29" customWidth="1"/>
    <col min="10" max="10" width="14" style="29" customWidth="1"/>
    <col min="11" max="11" width="13.140625" style="29" customWidth="1"/>
    <col min="12" max="12" width="23.7109375" style="29" customWidth="1"/>
    <col min="13" max="16384" width="9.140625" style="29"/>
  </cols>
  <sheetData>
    <row r="1" spans="1:11" s="73" customFormat="1" ht="27" customHeight="1" thickBot="1" x14ac:dyDescent="0.55000000000000004">
      <c r="A1" s="74"/>
      <c r="B1" s="82" t="s">
        <v>64</v>
      </c>
      <c r="C1" s="75"/>
      <c r="D1" s="75"/>
      <c r="E1" s="76" t="s">
        <v>17</v>
      </c>
      <c r="F1" s="79">
        <f>'דף ראשי'!C14</f>
        <v>0</v>
      </c>
      <c r="G1" s="77"/>
      <c r="H1" s="86" t="s">
        <v>18</v>
      </c>
      <c r="I1" s="323">
        <f>'דף ראשי'!C8</f>
        <v>0</v>
      </c>
      <c r="J1" s="323"/>
      <c r="K1" s="324"/>
    </row>
    <row r="2" spans="1:11" s="98" customFormat="1" ht="18.75" x14ac:dyDescent="0.3">
      <c r="A2" s="312" t="s">
        <v>40</v>
      </c>
      <c r="B2" s="312"/>
      <c r="C2" s="312"/>
      <c r="D2" s="312"/>
      <c r="E2" s="312"/>
      <c r="F2" s="312"/>
      <c r="G2" s="313"/>
      <c r="H2" s="311" t="s">
        <v>172</v>
      </c>
      <c r="I2" s="312"/>
      <c r="J2" s="312"/>
      <c r="K2" s="313"/>
    </row>
    <row r="3" spans="1:11" s="30" customFormat="1" ht="12.75" customHeight="1" x14ac:dyDescent="0.25">
      <c r="A3" s="320" t="s">
        <v>9</v>
      </c>
      <c r="B3" s="320" t="s">
        <v>1</v>
      </c>
      <c r="C3" s="321" t="s">
        <v>0</v>
      </c>
      <c r="D3" s="321" t="s">
        <v>30</v>
      </c>
      <c r="E3" s="322" t="s">
        <v>5</v>
      </c>
      <c r="F3" s="321" t="s">
        <v>6</v>
      </c>
      <c r="G3" s="342" t="s">
        <v>59</v>
      </c>
      <c r="H3" s="329" t="s">
        <v>74</v>
      </c>
      <c r="I3" s="333" t="s">
        <v>21</v>
      </c>
      <c r="J3" s="331" t="s">
        <v>32</v>
      </c>
      <c r="K3" s="326" t="s">
        <v>58</v>
      </c>
    </row>
    <row r="4" spans="1:11" s="30" customFormat="1" ht="12.75" customHeight="1" x14ac:dyDescent="0.25">
      <c r="A4" s="320"/>
      <c r="B4" s="320"/>
      <c r="C4" s="321"/>
      <c r="D4" s="321"/>
      <c r="E4" s="322"/>
      <c r="F4" s="321"/>
      <c r="G4" s="342"/>
      <c r="H4" s="329"/>
      <c r="I4" s="333"/>
      <c r="J4" s="331"/>
      <c r="K4" s="326"/>
    </row>
    <row r="5" spans="1:11" s="30" customFormat="1" ht="12.75" customHeight="1" x14ac:dyDescent="0.25">
      <c r="A5" s="320"/>
      <c r="B5" s="320"/>
      <c r="C5" s="321"/>
      <c r="D5" s="321"/>
      <c r="E5" s="322"/>
      <c r="F5" s="321"/>
      <c r="G5" s="342"/>
      <c r="H5" s="329"/>
      <c r="I5" s="333"/>
      <c r="J5" s="331"/>
      <c r="K5" s="326"/>
    </row>
    <row r="6" spans="1:11" ht="24" customHeight="1" x14ac:dyDescent="0.25">
      <c r="A6" s="43">
        <v>1</v>
      </c>
      <c r="B6" s="104"/>
      <c r="C6" s="104"/>
      <c r="D6" s="105"/>
      <c r="E6" s="107"/>
      <c r="F6" s="117">
        <f t="shared" ref="F6:F25" si="0">E6-D6</f>
        <v>0</v>
      </c>
      <c r="G6" s="83">
        <f t="shared" ref="G6:G25" si="1">IF(D6=0,IF(E6=0,0,"פריט חדש"),IF(E6=0,"ביטול פריט",F6/D6))</f>
        <v>0</v>
      </c>
      <c r="H6" s="111">
        <f t="shared" ref="H6:H25" si="2">E6</f>
        <v>0</v>
      </c>
      <c r="I6" s="99"/>
      <c r="J6" s="109">
        <f t="shared" ref="J6:J25" si="3">H6-D6</f>
        <v>0</v>
      </c>
      <c r="K6" s="83">
        <f t="shared" ref="K6:K25" si="4">IF(D6=0,IF(H6=0,0,"פריט חדש"),IF(H6=0,"ביטול פריט",((H6-D6)/D6)))</f>
        <v>0</v>
      </c>
    </row>
    <row r="7" spans="1:11" ht="24" customHeight="1" x14ac:dyDescent="0.25">
      <c r="A7" s="43">
        <v>2</v>
      </c>
      <c r="B7" s="104"/>
      <c r="C7" s="104"/>
      <c r="D7" s="105"/>
      <c r="E7" s="107"/>
      <c r="F7" s="117">
        <f t="shared" si="0"/>
        <v>0</v>
      </c>
      <c r="G7" s="83">
        <f t="shared" si="1"/>
        <v>0</v>
      </c>
      <c r="H7" s="111">
        <f t="shared" si="2"/>
        <v>0</v>
      </c>
      <c r="I7" s="99"/>
      <c r="J7" s="109">
        <f t="shared" si="3"/>
        <v>0</v>
      </c>
      <c r="K7" s="83">
        <f t="shared" si="4"/>
        <v>0</v>
      </c>
    </row>
    <row r="8" spans="1:11" ht="24" customHeight="1" x14ac:dyDescent="0.25">
      <c r="A8" s="43">
        <v>3</v>
      </c>
      <c r="B8" s="104"/>
      <c r="C8" s="104"/>
      <c r="D8" s="105"/>
      <c r="E8" s="107"/>
      <c r="F8" s="117">
        <f t="shared" si="0"/>
        <v>0</v>
      </c>
      <c r="G8" s="83">
        <f t="shared" si="1"/>
        <v>0</v>
      </c>
      <c r="H8" s="111">
        <f t="shared" si="2"/>
        <v>0</v>
      </c>
      <c r="I8" s="99"/>
      <c r="J8" s="109">
        <f t="shared" si="3"/>
        <v>0</v>
      </c>
      <c r="K8" s="83">
        <f t="shared" si="4"/>
        <v>0</v>
      </c>
    </row>
    <row r="9" spans="1:11" ht="24" customHeight="1" x14ac:dyDescent="0.25">
      <c r="A9" s="43">
        <v>4</v>
      </c>
      <c r="B9" s="104"/>
      <c r="C9" s="104"/>
      <c r="D9" s="105"/>
      <c r="E9" s="107"/>
      <c r="F9" s="117">
        <f t="shared" si="0"/>
        <v>0</v>
      </c>
      <c r="G9" s="83">
        <f t="shared" si="1"/>
        <v>0</v>
      </c>
      <c r="H9" s="111">
        <f t="shared" si="2"/>
        <v>0</v>
      </c>
      <c r="I9" s="99"/>
      <c r="J9" s="109">
        <f t="shared" si="3"/>
        <v>0</v>
      </c>
      <c r="K9" s="83">
        <f t="shared" si="4"/>
        <v>0</v>
      </c>
    </row>
    <row r="10" spans="1:11" ht="24" customHeight="1" x14ac:dyDescent="0.25">
      <c r="A10" s="43">
        <v>5</v>
      </c>
      <c r="B10" s="104"/>
      <c r="C10" s="104"/>
      <c r="D10" s="105"/>
      <c r="E10" s="107"/>
      <c r="F10" s="117">
        <f t="shared" si="0"/>
        <v>0</v>
      </c>
      <c r="G10" s="83">
        <f t="shared" si="1"/>
        <v>0</v>
      </c>
      <c r="H10" s="111">
        <f t="shared" si="2"/>
        <v>0</v>
      </c>
      <c r="I10" s="99"/>
      <c r="J10" s="109">
        <f t="shared" si="3"/>
        <v>0</v>
      </c>
      <c r="K10" s="83">
        <f t="shared" si="4"/>
        <v>0</v>
      </c>
    </row>
    <row r="11" spans="1:11" ht="24" customHeight="1" x14ac:dyDescent="0.25">
      <c r="A11" s="43">
        <v>6</v>
      </c>
      <c r="B11" s="44"/>
      <c r="C11" s="44"/>
      <c r="D11" s="45"/>
      <c r="E11" s="46"/>
      <c r="F11" s="117">
        <f t="shared" si="0"/>
        <v>0</v>
      </c>
      <c r="G11" s="83">
        <f t="shared" si="1"/>
        <v>0</v>
      </c>
      <c r="H11" s="111">
        <f t="shared" si="2"/>
        <v>0</v>
      </c>
      <c r="I11" s="99"/>
      <c r="J11" s="109">
        <f t="shared" si="3"/>
        <v>0</v>
      </c>
      <c r="K11" s="83">
        <f t="shared" si="4"/>
        <v>0</v>
      </c>
    </row>
    <row r="12" spans="1:11" ht="24" customHeight="1" x14ac:dyDescent="0.25">
      <c r="A12" s="43">
        <v>7</v>
      </c>
      <c r="B12" s="44"/>
      <c r="C12" s="44"/>
      <c r="D12" s="45"/>
      <c r="E12" s="46"/>
      <c r="F12" s="117">
        <f t="shared" si="0"/>
        <v>0</v>
      </c>
      <c r="G12" s="83">
        <f t="shared" si="1"/>
        <v>0</v>
      </c>
      <c r="H12" s="111">
        <f t="shared" si="2"/>
        <v>0</v>
      </c>
      <c r="I12" s="99"/>
      <c r="J12" s="109">
        <f t="shared" si="3"/>
        <v>0</v>
      </c>
      <c r="K12" s="83">
        <f t="shared" si="4"/>
        <v>0</v>
      </c>
    </row>
    <row r="13" spans="1:11" ht="24" customHeight="1" x14ac:dyDescent="0.25">
      <c r="A13" s="43">
        <v>8</v>
      </c>
      <c r="B13" s="44"/>
      <c r="C13" s="44"/>
      <c r="D13" s="45"/>
      <c r="E13" s="46"/>
      <c r="F13" s="117">
        <f t="shared" si="0"/>
        <v>0</v>
      </c>
      <c r="G13" s="83">
        <f t="shared" si="1"/>
        <v>0</v>
      </c>
      <c r="H13" s="111">
        <f t="shared" si="2"/>
        <v>0</v>
      </c>
      <c r="I13" s="99"/>
      <c r="J13" s="109">
        <f t="shared" si="3"/>
        <v>0</v>
      </c>
      <c r="K13" s="83">
        <f t="shared" si="4"/>
        <v>0</v>
      </c>
    </row>
    <row r="14" spans="1:11" ht="24" customHeight="1" x14ac:dyDescent="0.25">
      <c r="A14" s="43">
        <v>9</v>
      </c>
      <c r="B14" s="44"/>
      <c r="C14" s="44"/>
      <c r="D14" s="45"/>
      <c r="E14" s="46"/>
      <c r="F14" s="117">
        <f t="shared" si="0"/>
        <v>0</v>
      </c>
      <c r="G14" s="83">
        <f t="shared" si="1"/>
        <v>0</v>
      </c>
      <c r="H14" s="111">
        <f t="shared" si="2"/>
        <v>0</v>
      </c>
      <c r="I14" s="99"/>
      <c r="J14" s="109">
        <f t="shared" si="3"/>
        <v>0</v>
      </c>
      <c r="K14" s="83">
        <f t="shared" si="4"/>
        <v>0</v>
      </c>
    </row>
    <row r="15" spans="1:11" ht="24" customHeight="1" x14ac:dyDescent="0.25">
      <c r="A15" s="43">
        <v>10</v>
      </c>
      <c r="B15" s="44"/>
      <c r="C15" s="44"/>
      <c r="D15" s="45"/>
      <c r="E15" s="46"/>
      <c r="F15" s="117">
        <f t="shared" si="0"/>
        <v>0</v>
      </c>
      <c r="G15" s="83">
        <f t="shared" si="1"/>
        <v>0</v>
      </c>
      <c r="H15" s="111">
        <f t="shared" si="2"/>
        <v>0</v>
      </c>
      <c r="I15" s="99"/>
      <c r="J15" s="109">
        <f t="shared" si="3"/>
        <v>0</v>
      </c>
      <c r="K15" s="83">
        <f t="shared" si="4"/>
        <v>0</v>
      </c>
    </row>
    <row r="16" spans="1:11" ht="24" customHeight="1" x14ac:dyDescent="0.25">
      <c r="A16" s="43">
        <v>11</v>
      </c>
      <c r="B16" s="44"/>
      <c r="C16" s="44"/>
      <c r="D16" s="45"/>
      <c r="E16" s="46"/>
      <c r="F16" s="117">
        <f t="shared" si="0"/>
        <v>0</v>
      </c>
      <c r="G16" s="83">
        <f t="shared" si="1"/>
        <v>0</v>
      </c>
      <c r="H16" s="111">
        <f t="shared" si="2"/>
        <v>0</v>
      </c>
      <c r="I16" s="99"/>
      <c r="J16" s="109">
        <f t="shared" si="3"/>
        <v>0</v>
      </c>
      <c r="K16" s="83">
        <f t="shared" si="4"/>
        <v>0</v>
      </c>
    </row>
    <row r="17" spans="1:11" ht="24" customHeight="1" x14ac:dyDescent="0.25">
      <c r="A17" s="43">
        <v>12</v>
      </c>
      <c r="B17" s="44"/>
      <c r="C17" s="44"/>
      <c r="D17" s="45"/>
      <c r="E17" s="46"/>
      <c r="F17" s="117">
        <f t="shared" si="0"/>
        <v>0</v>
      </c>
      <c r="G17" s="83">
        <f t="shared" si="1"/>
        <v>0</v>
      </c>
      <c r="H17" s="111">
        <f t="shared" si="2"/>
        <v>0</v>
      </c>
      <c r="I17" s="99"/>
      <c r="J17" s="109">
        <f t="shared" si="3"/>
        <v>0</v>
      </c>
      <c r="K17" s="83">
        <f t="shared" si="4"/>
        <v>0</v>
      </c>
    </row>
    <row r="18" spans="1:11" ht="24" customHeight="1" x14ac:dyDescent="0.25">
      <c r="A18" s="43">
        <v>13</v>
      </c>
      <c r="B18" s="44"/>
      <c r="C18" s="44"/>
      <c r="D18" s="45"/>
      <c r="E18" s="46"/>
      <c r="F18" s="117">
        <f t="shared" si="0"/>
        <v>0</v>
      </c>
      <c r="G18" s="83">
        <f t="shared" si="1"/>
        <v>0</v>
      </c>
      <c r="H18" s="111">
        <f t="shared" si="2"/>
        <v>0</v>
      </c>
      <c r="I18" s="99"/>
      <c r="J18" s="109">
        <f t="shared" si="3"/>
        <v>0</v>
      </c>
      <c r="K18" s="83">
        <f t="shared" si="4"/>
        <v>0</v>
      </c>
    </row>
    <row r="19" spans="1:11" ht="24" customHeight="1" x14ac:dyDescent="0.25">
      <c r="A19" s="43">
        <v>14</v>
      </c>
      <c r="B19" s="44"/>
      <c r="C19" s="44"/>
      <c r="D19" s="45"/>
      <c r="E19" s="46"/>
      <c r="F19" s="117">
        <f t="shared" si="0"/>
        <v>0</v>
      </c>
      <c r="G19" s="83">
        <f t="shared" si="1"/>
        <v>0</v>
      </c>
      <c r="H19" s="111">
        <f t="shared" si="2"/>
        <v>0</v>
      </c>
      <c r="I19" s="99"/>
      <c r="J19" s="109">
        <f t="shared" si="3"/>
        <v>0</v>
      </c>
      <c r="K19" s="83">
        <f t="shared" si="4"/>
        <v>0</v>
      </c>
    </row>
    <row r="20" spans="1:11" ht="24" customHeight="1" x14ac:dyDescent="0.25">
      <c r="A20" s="43">
        <v>15</v>
      </c>
      <c r="B20" s="44"/>
      <c r="C20" s="44"/>
      <c r="D20" s="45"/>
      <c r="E20" s="46"/>
      <c r="F20" s="117">
        <f t="shared" si="0"/>
        <v>0</v>
      </c>
      <c r="G20" s="83">
        <f t="shared" si="1"/>
        <v>0</v>
      </c>
      <c r="H20" s="111">
        <f t="shared" si="2"/>
        <v>0</v>
      </c>
      <c r="I20" s="99"/>
      <c r="J20" s="109">
        <f t="shared" si="3"/>
        <v>0</v>
      </c>
      <c r="K20" s="83">
        <f t="shared" si="4"/>
        <v>0</v>
      </c>
    </row>
    <row r="21" spans="1:11" ht="24" customHeight="1" x14ac:dyDescent="0.25">
      <c r="A21" s="43">
        <v>16</v>
      </c>
      <c r="B21" s="44"/>
      <c r="C21" s="44"/>
      <c r="D21" s="45"/>
      <c r="E21" s="46"/>
      <c r="F21" s="117">
        <f t="shared" si="0"/>
        <v>0</v>
      </c>
      <c r="G21" s="83">
        <f t="shared" si="1"/>
        <v>0</v>
      </c>
      <c r="H21" s="111">
        <f t="shared" si="2"/>
        <v>0</v>
      </c>
      <c r="I21" s="99"/>
      <c r="J21" s="109">
        <f t="shared" si="3"/>
        <v>0</v>
      </c>
      <c r="K21" s="83">
        <f t="shared" si="4"/>
        <v>0</v>
      </c>
    </row>
    <row r="22" spans="1:11" ht="24" customHeight="1" x14ac:dyDescent="0.25">
      <c r="A22" s="43">
        <v>17</v>
      </c>
      <c r="B22" s="44"/>
      <c r="C22" s="44"/>
      <c r="D22" s="45"/>
      <c r="E22" s="46"/>
      <c r="F22" s="117">
        <f t="shared" si="0"/>
        <v>0</v>
      </c>
      <c r="G22" s="83">
        <f t="shared" si="1"/>
        <v>0</v>
      </c>
      <c r="H22" s="111">
        <f t="shared" si="2"/>
        <v>0</v>
      </c>
      <c r="I22" s="99"/>
      <c r="J22" s="109">
        <f t="shared" si="3"/>
        <v>0</v>
      </c>
      <c r="K22" s="83">
        <f t="shared" si="4"/>
        <v>0</v>
      </c>
    </row>
    <row r="23" spans="1:11" ht="24" customHeight="1" x14ac:dyDescent="0.25">
      <c r="A23" s="43">
        <v>18</v>
      </c>
      <c r="B23" s="44"/>
      <c r="C23" s="44"/>
      <c r="D23" s="45"/>
      <c r="E23" s="46"/>
      <c r="F23" s="117">
        <f t="shared" si="0"/>
        <v>0</v>
      </c>
      <c r="G23" s="83">
        <f t="shared" si="1"/>
        <v>0</v>
      </c>
      <c r="H23" s="111">
        <f t="shared" si="2"/>
        <v>0</v>
      </c>
      <c r="I23" s="99"/>
      <c r="J23" s="109">
        <f t="shared" si="3"/>
        <v>0</v>
      </c>
      <c r="K23" s="83">
        <f t="shared" si="4"/>
        <v>0</v>
      </c>
    </row>
    <row r="24" spans="1:11" ht="24" customHeight="1" x14ac:dyDescent="0.25">
      <c r="A24" s="43">
        <v>19</v>
      </c>
      <c r="B24" s="44"/>
      <c r="C24" s="44"/>
      <c r="D24" s="45"/>
      <c r="E24" s="46"/>
      <c r="F24" s="117">
        <f t="shared" si="0"/>
        <v>0</v>
      </c>
      <c r="G24" s="83">
        <f t="shared" si="1"/>
        <v>0</v>
      </c>
      <c r="H24" s="111">
        <f t="shared" si="2"/>
        <v>0</v>
      </c>
      <c r="I24" s="99"/>
      <c r="J24" s="109">
        <f t="shared" si="3"/>
        <v>0</v>
      </c>
      <c r="K24" s="83">
        <f t="shared" si="4"/>
        <v>0</v>
      </c>
    </row>
    <row r="25" spans="1:11" ht="24" customHeight="1" x14ac:dyDescent="0.25">
      <c r="A25" s="43">
        <v>20</v>
      </c>
      <c r="B25" s="44"/>
      <c r="C25" s="44"/>
      <c r="D25" s="45"/>
      <c r="E25" s="46"/>
      <c r="F25" s="117">
        <f t="shared" si="0"/>
        <v>0</v>
      </c>
      <c r="G25" s="83">
        <f t="shared" si="1"/>
        <v>0</v>
      </c>
      <c r="H25" s="111">
        <f t="shared" si="2"/>
        <v>0</v>
      </c>
      <c r="I25" s="99"/>
      <c r="J25" s="109">
        <f t="shared" si="3"/>
        <v>0</v>
      </c>
      <c r="K25" s="83">
        <f t="shared" si="4"/>
        <v>0</v>
      </c>
    </row>
    <row r="26" spans="1:11" ht="24" customHeight="1" thickBot="1" x14ac:dyDescent="0.3">
      <c r="A26" s="43"/>
      <c r="B26" s="43"/>
      <c r="C26" s="49" t="s">
        <v>49</v>
      </c>
      <c r="D26" s="49">
        <f>SUM(D6:D25)</f>
        <v>0</v>
      </c>
      <c r="E26" s="50">
        <f>SUM(E6:E25)</f>
        <v>0</v>
      </c>
      <c r="F26" s="121">
        <f>SUM(F6:F25)</f>
        <v>0</v>
      </c>
      <c r="G26" s="102"/>
      <c r="H26" s="122">
        <f>SUM(H6:H25)</f>
        <v>0</v>
      </c>
      <c r="I26" s="84"/>
      <c r="J26" s="123">
        <f>SUM(J6:J25)</f>
        <v>0</v>
      </c>
      <c r="K26" s="85"/>
    </row>
  </sheetData>
  <sheetProtection algorithmName="SHA-512" hashValue="UUXlBFnn8VdonCvkLcfr8nP9+ry1+kiJfSLefWz8jR3Oq6tw9/TOwMzoKS54JufkNqYnHfTXiOxxoQsw5baaIw==" saltValue="UTvg9LlYtIyELbQVBTiW1g==" spinCount="100000" sheet="1" objects="1" scenarios="1"/>
  <mergeCells count="14">
    <mergeCell ref="K3:K5"/>
    <mergeCell ref="A2:G2"/>
    <mergeCell ref="H2:K2"/>
    <mergeCell ref="A3:A5"/>
    <mergeCell ref="I1:K1"/>
    <mergeCell ref="F3:F5"/>
    <mergeCell ref="B3:B5"/>
    <mergeCell ref="C3:C5"/>
    <mergeCell ref="D3:D5"/>
    <mergeCell ref="E3:E5"/>
    <mergeCell ref="I3:I5"/>
    <mergeCell ref="G3:G5"/>
    <mergeCell ref="H3:H5"/>
    <mergeCell ref="J3:J5"/>
  </mergeCells>
  <phoneticPr fontId="6" type="noConversion"/>
  <conditionalFormatting sqref="G6:G25 K6:K25">
    <cfRule type="cellIs" dxfId="16" priority="1" stopIfTrue="1" operator="equal">
      <formula>"ביטול פריט"</formula>
    </cfRule>
    <cfRule type="cellIs" dxfId="15" priority="2" stopIfTrue="1" operator="equal">
      <formula>"פריט חדש"</formula>
    </cfRule>
  </conditionalFormatting>
  <pageMargins left="0.15748031496062992" right="0.15748031496062992" top="0.98425196850393704" bottom="0.98425196850393704" header="0.51181102362204722" footer="0.51181102362204722"/>
  <pageSetup paperSize="9" scale="76" orientation="landscape" r:id="rId1"/>
  <headerFooter alignWithMargins="0">
    <oddFooter>&amp;Cעמוד 5 מתוך 7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35"/>
    <pageSetUpPr fitToPage="1"/>
  </sheetPr>
  <dimension ref="A1:N80"/>
  <sheetViews>
    <sheetView rightToLeft="1" zoomScaleNormal="100" workbookViewId="0">
      <pane ySplit="5" topLeftCell="A6" activePane="bottomLeft" state="frozen"/>
      <selection pane="bottomLeft" activeCell="A6" sqref="A6"/>
    </sheetView>
  </sheetViews>
  <sheetFormatPr defaultRowHeight="15.75" x14ac:dyDescent="0.25"/>
  <cols>
    <col min="1" max="1" width="10.7109375" style="47" bestFit="1" customWidth="1"/>
    <col min="2" max="2" width="27.85546875" style="47" customWidth="1"/>
    <col min="3" max="3" width="10.85546875" style="47" customWidth="1"/>
    <col min="4" max="4" width="23.28515625" style="47" customWidth="1"/>
    <col min="5" max="6" width="11.85546875" style="47" bestFit="1" customWidth="1"/>
    <col min="7" max="7" width="16.28515625" style="47" customWidth="1"/>
    <col min="8" max="8" width="15.28515625" style="47" customWidth="1"/>
    <col min="9" max="9" width="13.5703125" style="48" customWidth="1"/>
    <col min="10" max="10" width="13.140625" style="29" customWidth="1"/>
    <col min="11" max="11" width="18.28515625" style="29" customWidth="1"/>
    <col min="12" max="12" width="28.85546875" style="29" customWidth="1"/>
    <col min="13" max="13" width="14" style="29" customWidth="1"/>
    <col min="14" max="14" width="13.140625" style="29" customWidth="1"/>
    <col min="15" max="15" width="23.7109375" style="29" customWidth="1"/>
    <col min="16" max="16384" width="9.140625" style="29"/>
  </cols>
  <sheetData>
    <row r="1" spans="1:14" s="73" customFormat="1" ht="27" customHeight="1" thickBot="1" x14ac:dyDescent="0.55000000000000004">
      <c r="A1" s="74"/>
      <c r="B1" s="82" t="s">
        <v>20</v>
      </c>
      <c r="C1" s="75"/>
      <c r="D1" s="75"/>
      <c r="E1" s="76" t="s">
        <v>17</v>
      </c>
      <c r="F1" s="79">
        <f>'דף ראשי'!C14</f>
        <v>0</v>
      </c>
      <c r="G1" s="77"/>
      <c r="H1" s="76" t="s">
        <v>18</v>
      </c>
      <c r="I1" s="337">
        <f>'דף ראשי'!C8</f>
        <v>0</v>
      </c>
      <c r="J1" s="337"/>
      <c r="K1" s="337"/>
      <c r="L1" s="337"/>
      <c r="M1" s="77"/>
      <c r="N1" s="78"/>
    </row>
    <row r="2" spans="1:14" s="98" customFormat="1" ht="18.75" x14ac:dyDescent="0.3">
      <c r="A2" s="312" t="s">
        <v>33</v>
      </c>
      <c r="B2" s="312"/>
      <c r="C2" s="312"/>
      <c r="D2" s="312"/>
      <c r="E2" s="312"/>
      <c r="F2" s="312"/>
      <c r="G2" s="312"/>
      <c r="H2" s="312"/>
      <c r="I2" s="312"/>
      <c r="J2" s="313"/>
      <c r="K2" s="311" t="s">
        <v>172</v>
      </c>
      <c r="L2" s="312"/>
      <c r="M2" s="312"/>
      <c r="N2" s="313"/>
    </row>
    <row r="3" spans="1:14" s="30" customFormat="1" ht="12.75" customHeight="1" x14ac:dyDescent="0.25">
      <c r="A3" s="320" t="s">
        <v>9</v>
      </c>
      <c r="B3" s="320" t="s">
        <v>34</v>
      </c>
      <c r="C3" s="321" t="s">
        <v>3</v>
      </c>
      <c r="D3" s="321" t="s">
        <v>50</v>
      </c>
      <c r="E3" s="321" t="s">
        <v>35</v>
      </c>
      <c r="F3" s="321" t="s">
        <v>10</v>
      </c>
      <c r="G3" s="321" t="s">
        <v>48</v>
      </c>
      <c r="H3" s="322" t="s">
        <v>5</v>
      </c>
      <c r="I3" s="321" t="s">
        <v>6</v>
      </c>
      <c r="J3" s="342" t="s">
        <v>59</v>
      </c>
      <c r="K3" s="329" t="s">
        <v>74</v>
      </c>
      <c r="L3" s="333" t="s">
        <v>21</v>
      </c>
      <c r="M3" s="331" t="s">
        <v>32</v>
      </c>
      <c r="N3" s="326" t="s">
        <v>58</v>
      </c>
    </row>
    <row r="4" spans="1:14" s="30" customFormat="1" ht="12.75" customHeight="1" x14ac:dyDescent="0.25">
      <c r="A4" s="320"/>
      <c r="B4" s="320"/>
      <c r="C4" s="321"/>
      <c r="D4" s="321"/>
      <c r="E4" s="321"/>
      <c r="F4" s="321"/>
      <c r="G4" s="321"/>
      <c r="H4" s="322"/>
      <c r="I4" s="321"/>
      <c r="J4" s="342"/>
      <c r="K4" s="329"/>
      <c r="L4" s="333"/>
      <c r="M4" s="331"/>
      <c r="N4" s="326"/>
    </row>
    <row r="5" spans="1:14" s="30" customFormat="1" ht="12.75" customHeight="1" x14ac:dyDescent="0.25">
      <c r="A5" s="320"/>
      <c r="B5" s="320"/>
      <c r="C5" s="321"/>
      <c r="D5" s="321"/>
      <c r="E5" s="321"/>
      <c r="F5" s="321"/>
      <c r="G5" s="321"/>
      <c r="H5" s="322"/>
      <c r="I5" s="321"/>
      <c r="J5" s="342"/>
      <c r="K5" s="329"/>
      <c r="L5" s="333"/>
      <c r="M5" s="331"/>
      <c r="N5" s="326"/>
    </row>
    <row r="6" spans="1:14" ht="21.75" customHeight="1" x14ac:dyDescent="0.25">
      <c r="A6" s="43">
        <v>1</v>
      </c>
      <c r="B6" s="104"/>
      <c r="C6" s="105"/>
      <c r="D6" s="105"/>
      <c r="E6" s="107"/>
      <c r="F6" s="108"/>
      <c r="G6" s="105"/>
      <c r="H6" s="109">
        <f>((0.3333*D6*E6*F6)/12)</f>
        <v>0</v>
      </c>
      <c r="I6" s="117">
        <f t="shared" ref="I6:I14" si="0">H6-G6</f>
        <v>0</v>
      </c>
      <c r="J6" s="83">
        <f t="shared" ref="J6:J14" si="1">IF(G6=0,IF(H6=0,0,"פריט חדש"),IF(H6=0,"ביטול פריט",I6/G6))</f>
        <v>0</v>
      </c>
      <c r="K6" s="111">
        <f>H6</f>
        <v>0</v>
      </c>
      <c r="L6" s="99"/>
      <c r="M6" s="109">
        <f t="shared" ref="M6:M14" si="2">K6-G6</f>
        <v>0</v>
      </c>
      <c r="N6" s="83">
        <f t="shared" ref="N6:N14" si="3">IF(G6=0,IF(K6=0,0,"פריט חדש"),IF(K6=0,"ביטול פריט",((K6-G6)/G6)))</f>
        <v>0</v>
      </c>
    </row>
    <row r="7" spans="1:14" ht="21.75" customHeight="1" x14ac:dyDescent="0.25">
      <c r="A7" s="43">
        <v>2</v>
      </c>
      <c r="B7" s="104"/>
      <c r="C7" s="105"/>
      <c r="D7" s="105"/>
      <c r="E7" s="107"/>
      <c r="F7" s="108"/>
      <c r="G7" s="105"/>
      <c r="H7" s="109">
        <f t="shared" ref="H7:H14" si="4">((0.3333*D7*E7*F7)/12)</f>
        <v>0</v>
      </c>
      <c r="I7" s="117">
        <f t="shared" si="0"/>
        <v>0</v>
      </c>
      <c r="J7" s="83">
        <f t="shared" si="1"/>
        <v>0</v>
      </c>
      <c r="K7" s="111">
        <f t="shared" ref="K7:K14" si="5">H7</f>
        <v>0</v>
      </c>
      <c r="L7" s="99"/>
      <c r="M7" s="109">
        <f t="shared" si="2"/>
        <v>0</v>
      </c>
      <c r="N7" s="83">
        <f t="shared" si="3"/>
        <v>0</v>
      </c>
    </row>
    <row r="8" spans="1:14" ht="21.75" customHeight="1" x14ac:dyDescent="0.25">
      <c r="A8" s="43">
        <v>3</v>
      </c>
      <c r="B8" s="104"/>
      <c r="C8" s="105"/>
      <c r="D8" s="105"/>
      <c r="E8" s="107"/>
      <c r="F8" s="108"/>
      <c r="G8" s="105"/>
      <c r="H8" s="109">
        <f t="shared" si="4"/>
        <v>0</v>
      </c>
      <c r="I8" s="117">
        <f t="shared" si="0"/>
        <v>0</v>
      </c>
      <c r="J8" s="83">
        <f t="shared" si="1"/>
        <v>0</v>
      </c>
      <c r="K8" s="111">
        <f t="shared" si="5"/>
        <v>0</v>
      </c>
      <c r="L8" s="99"/>
      <c r="M8" s="109">
        <f t="shared" si="2"/>
        <v>0</v>
      </c>
      <c r="N8" s="83">
        <f t="shared" si="3"/>
        <v>0</v>
      </c>
    </row>
    <row r="9" spans="1:14" ht="21.75" customHeight="1" x14ac:dyDescent="0.25">
      <c r="A9" s="43">
        <v>4</v>
      </c>
      <c r="B9" s="104"/>
      <c r="C9" s="105"/>
      <c r="D9" s="105"/>
      <c r="E9" s="107"/>
      <c r="F9" s="108"/>
      <c r="G9" s="105"/>
      <c r="H9" s="109">
        <f t="shared" si="4"/>
        <v>0</v>
      </c>
      <c r="I9" s="117">
        <f t="shared" si="0"/>
        <v>0</v>
      </c>
      <c r="J9" s="83">
        <f t="shared" si="1"/>
        <v>0</v>
      </c>
      <c r="K9" s="111">
        <f t="shared" si="5"/>
        <v>0</v>
      </c>
      <c r="L9" s="99"/>
      <c r="M9" s="109">
        <f t="shared" si="2"/>
        <v>0</v>
      </c>
      <c r="N9" s="83">
        <f t="shared" si="3"/>
        <v>0</v>
      </c>
    </row>
    <row r="10" spans="1:14" ht="21.75" customHeight="1" x14ac:dyDescent="0.25">
      <c r="A10" s="43">
        <v>5</v>
      </c>
      <c r="B10" s="104"/>
      <c r="C10" s="105"/>
      <c r="D10" s="105"/>
      <c r="E10" s="107"/>
      <c r="F10" s="108"/>
      <c r="G10" s="105"/>
      <c r="H10" s="109">
        <f t="shared" si="4"/>
        <v>0</v>
      </c>
      <c r="I10" s="117">
        <f t="shared" si="0"/>
        <v>0</v>
      </c>
      <c r="J10" s="83">
        <f t="shared" si="1"/>
        <v>0</v>
      </c>
      <c r="K10" s="111">
        <f t="shared" si="5"/>
        <v>0</v>
      </c>
      <c r="L10" s="99"/>
      <c r="M10" s="109">
        <f t="shared" si="2"/>
        <v>0</v>
      </c>
      <c r="N10" s="83">
        <f t="shared" si="3"/>
        <v>0</v>
      </c>
    </row>
    <row r="11" spans="1:14" ht="21.75" customHeight="1" x14ac:dyDescent="0.25">
      <c r="A11" s="43">
        <v>6</v>
      </c>
      <c r="B11" s="104"/>
      <c r="C11" s="105"/>
      <c r="D11" s="105"/>
      <c r="E11" s="107"/>
      <c r="F11" s="108"/>
      <c r="G11" s="105"/>
      <c r="H11" s="109">
        <f t="shared" si="4"/>
        <v>0</v>
      </c>
      <c r="I11" s="117">
        <f t="shared" si="0"/>
        <v>0</v>
      </c>
      <c r="J11" s="83">
        <f t="shared" si="1"/>
        <v>0</v>
      </c>
      <c r="K11" s="111">
        <f t="shared" si="5"/>
        <v>0</v>
      </c>
      <c r="L11" s="99"/>
      <c r="M11" s="109">
        <f t="shared" si="2"/>
        <v>0</v>
      </c>
      <c r="N11" s="83">
        <f t="shared" si="3"/>
        <v>0</v>
      </c>
    </row>
    <row r="12" spans="1:14" ht="21.75" customHeight="1" x14ac:dyDescent="0.25">
      <c r="A12" s="43">
        <v>7</v>
      </c>
      <c r="B12" s="104"/>
      <c r="C12" s="105"/>
      <c r="D12" s="105"/>
      <c r="E12" s="107"/>
      <c r="F12" s="108"/>
      <c r="G12" s="105"/>
      <c r="H12" s="109">
        <f t="shared" si="4"/>
        <v>0</v>
      </c>
      <c r="I12" s="117">
        <f t="shared" si="0"/>
        <v>0</v>
      </c>
      <c r="J12" s="83">
        <f t="shared" si="1"/>
        <v>0</v>
      </c>
      <c r="K12" s="111">
        <f t="shared" si="5"/>
        <v>0</v>
      </c>
      <c r="L12" s="99"/>
      <c r="M12" s="109">
        <f t="shared" si="2"/>
        <v>0</v>
      </c>
      <c r="N12" s="83">
        <f t="shared" si="3"/>
        <v>0</v>
      </c>
    </row>
    <row r="13" spans="1:14" ht="21.75" customHeight="1" x14ac:dyDescent="0.25">
      <c r="A13" s="43">
        <v>8</v>
      </c>
      <c r="B13" s="104"/>
      <c r="C13" s="105"/>
      <c r="D13" s="105"/>
      <c r="E13" s="107"/>
      <c r="F13" s="108"/>
      <c r="G13" s="105"/>
      <c r="H13" s="109">
        <f t="shared" si="4"/>
        <v>0</v>
      </c>
      <c r="I13" s="117">
        <f t="shared" si="0"/>
        <v>0</v>
      </c>
      <c r="J13" s="83">
        <f t="shared" si="1"/>
        <v>0</v>
      </c>
      <c r="K13" s="111">
        <f t="shared" si="5"/>
        <v>0</v>
      </c>
      <c r="L13" s="99"/>
      <c r="M13" s="109">
        <f t="shared" si="2"/>
        <v>0</v>
      </c>
      <c r="N13" s="83">
        <f t="shared" si="3"/>
        <v>0</v>
      </c>
    </row>
    <row r="14" spans="1:14" ht="21.75" customHeight="1" x14ac:dyDescent="0.25">
      <c r="A14" s="43">
        <v>9</v>
      </c>
      <c r="B14" s="104"/>
      <c r="C14" s="105"/>
      <c r="D14" s="105"/>
      <c r="E14" s="107"/>
      <c r="F14" s="108"/>
      <c r="G14" s="105"/>
      <c r="H14" s="109">
        <f t="shared" si="4"/>
        <v>0</v>
      </c>
      <c r="I14" s="117">
        <f t="shared" si="0"/>
        <v>0</v>
      </c>
      <c r="J14" s="83">
        <f t="shared" si="1"/>
        <v>0</v>
      </c>
      <c r="K14" s="111">
        <f t="shared" si="5"/>
        <v>0</v>
      </c>
      <c r="L14" s="99"/>
      <c r="M14" s="109">
        <f t="shared" si="2"/>
        <v>0</v>
      </c>
      <c r="N14" s="83">
        <f t="shared" si="3"/>
        <v>0</v>
      </c>
    </row>
    <row r="15" spans="1:14" ht="21.75" customHeight="1" x14ac:dyDescent="0.25">
      <c r="A15" s="43">
        <v>10</v>
      </c>
      <c r="B15" s="104"/>
      <c r="C15" s="105"/>
      <c r="D15" s="105"/>
      <c r="E15" s="107"/>
      <c r="F15" s="108"/>
      <c r="G15" s="105"/>
      <c r="H15" s="109">
        <f t="shared" ref="H15:H55" si="6">((0.3333*D15*E15*F15)/12)</f>
        <v>0</v>
      </c>
      <c r="I15" s="117">
        <f t="shared" ref="I15:I55" si="7">H15-G15</f>
        <v>0</v>
      </c>
      <c r="J15" s="83">
        <f t="shared" ref="J15:J55" si="8">IF(G15=0,IF(H15=0,0,"פריט חדש"),IF(H15=0,"ביטול פריט",I15/G15))</f>
        <v>0</v>
      </c>
      <c r="K15" s="111">
        <f t="shared" ref="K15:K55" si="9">H15</f>
        <v>0</v>
      </c>
      <c r="L15" s="99"/>
      <c r="M15" s="109">
        <f t="shared" ref="M15:M55" si="10">K15-G15</f>
        <v>0</v>
      </c>
      <c r="N15" s="83">
        <f t="shared" ref="N15:N55" si="11">IF(G15=0,IF(K15=0,0,"פריט חדש"),IF(K15=0,"ביטול פריט",((K15-G15)/G15)))</f>
        <v>0</v>
      </c>
    </row>
    <row r="16" spans="1:14" ht="21.75" customHeight="1" x14ac:dyDescent="0.25">
      <c r="A16" s="43">
        <v>11</v>
      </c>
      <c r="B16" s="104"/>
      <c r="C16" s="105"/>
      <c r="D16" s="105"/>
      <c r="E16" s="107"/>
      <c r="F16" s="108"/>
      <c r="G16" s="105"/>
      <c r="H16" s="109">
        <f t="shared" si="6"/>
        <v>0</v>
      </c>
      <c r="I16" s="117">
        <f t="shared" si="7"/>
        <v>0</v>
      </c>
      <c r="J16" s="83">
        <f t="shared" si="8"/>
        <v>0</v>
      </c>
      <c r="K16" s="111">
        <f t="shared" si="9"/>
        <v>0</v>
      </c>
      <c r="L16" s="99"/>
      <c r="M16" s="109">
        <f t="shared" si="10"/>
        <v>0</v>
      </c>
      <c r="N16" s="83">
        <f t="shared" si="11"/>
        <v>0</v>
      </c>
    </row>
    <row r="17" spans="1:14" ht="21.75" customHeight="1" x14ac:dyDescent="0.25">
      <c r="A17" s="43">
        <v>12</v>
      </c>
      <c r="B17" s="104"/>
      <c r="C17" s="105"/>
      <c r="D17" s="105"/>
      <c r="E17" s="107"/>
      <c r="F17" s="108"/>
      <c r="G17" s="105"/>
      <c r="H17" s="109">
        <f t="shared" si="6"/>
        <v>0</v>
      </c>
      <c r="I17" s="117">
        <f t="shared" si="7"/>
        <v>0</v>
      </c>
      <c r="J17" s="83">
        <f t="shared" si="8"/>
        <v>0</v>
      </c>
      <c r="K17" s="111">
        <f t="shared" si="9"/>
        <v>0</v>
      </c>
      <c r="L17" s="99"/>
      <c r="M17" s="109">
        <f t="shared" si="10"/>
        <v>0</v>
      </c>
      <c r="N17" s="83">
        <f t="shared" si="11"/>
        <v>0</v>
      </c>
    </row>
    <row r="18" spans="1:14" ht="21.75" customHeight="1" x14ac:dyDescent="0.25">
      <c r="A18" s="43">
        <v>13</v>
      </c>
      <c r="B18" s="104"/>
      <c r="C18" s="105"/>
      <c r="D18" s="105"/>
      <c r="E18" s="107"/>
      <c r="F18" s="108"/>
      <c r="G18" s="105"/>
      <c r="H18" s="109">
        <f t="shared" si="6"/>
        <v>0</v>
      </c>
      <c r="I18" s="117">
        <f t="shared" si="7"/>
        <v>0</v>
      </c>
      <c r="J18" s="83">
        <f t="shared" si="8"/>
        <v>0</v>
      </c>
      <c r="K18" s="111">
        <f t="shared" si="9"/>
        <v>0</v>
      </c>
      <c r="L18" s="99"/>
      <c r="M18" s="109">
        <f t="shared" si="10"/>
        <v>0</v>
      </c>
      <c r="N18" s="83">
        <f t="shared" si="11"/>
        <v>0</v>
      </c>
    </row>
    <row r="19" spans="1:14" ht="21.75" customHeight="1" x14ac:dyDescent="0.25">
      <c r="A19" s="43">
        <v>14</v>
      </c>
      <c r="B19" s="104"/>
      <c r="C19" s="105"/>
      <c r="D19" s="105"/>
      <c r="E19" s="107"/>
      <c r="F19" s="108"/>
      <c r="G19" s="105"/>
      <c r="H19" s="109">
        <f t="shared" si="6"/>
        <v>0</v>
      </c>
      <c r="I19" s="117">
        <f t="shared" si="7"/>
        <v>0</v>
      </c>
      <c r="J19" s="83">
        <f t="shared" si="8"/>
        <v>0</v>
      </c>
      <c r="K19" s="111">
        <f t="shared" si="9"/>
        <v>0</v>
      </c>
      <c r="L19" s="99"/>
      <c r="M19" s="109">
        <f t="shared" si="10"/>
        <v>0</v>
      </c>
      <c r="N19" s="83">
        <f t="shared" si="11"/>
        <v>0</v>
      </c>
    </row>
    <row r="20" spans="1:14" ht="21.75" customHeight="1" x14ac:dyDescent="0.25">
      <c r="A20" s="43">
        <v>15</v>
      </c>
      <c r="B20" s="104"/>
      <c r="C20" s="105"/>
      <c r="D20" s="105"/>
      <c r="E20" s="107"/>
      <c r="F20" s="108"/>
      <c r="G20" s="105"/>
      <c r="H20" s="109">
        <f t="shared" si="6"/>
        <v>0</v>
      </c>
      <c r="I20" s="117">
        <f t="shared" si="7"/>
        <v>0</v>
      </c>
      <c r="J20" s="83">
        <f t="shared" si="8"/>
        <v>0</v>
      </c>
      <c r="K20" s="111">
        <f t="shared" si="9"/>
        <v>0</v>
      </c>
      <c r="L20" s="99"/>
      <c r="M20" s="109">
        <f t="shared" si="10"/>
        <v>0</v>
      </c>
      <c r="N20" s="83">
        <f t="shared" si="11"/>
        <v>0</v>
      </c>
    </row>
    <row r="21" spans="1:14" ht="21.75" customHeight="1" x14ac:dyDescent="0.25">
      <c r="A21" s="43">
        <v>16</v>
      </c>
      <c r="B21" s="104"/>
      <c r="C21" s="105"/>
      <c r="D21" s="105"/>
      <c r="E21" s="107"/>
      <c r="F21" s="108"/>
      <c r="G21" s="105"/>
      <c r="H21" s="109">
        <f t="shared" si="6"/>
        <v>0</v>
      </c>
      <c r="I21" s="117">
        <f t="shared" si="7"/>
        <v>0</v>
      </c>
      <c r="J21" s="83">
        <f t="shared" si="8"/>
        <v>0</v>
      </c>
      <c r="K21" s="111">
        <f t="shared" si="9"/>
        <v>0</v>
      </c>
      <c r="L21" s="99"/>
      <c r="M21" s="109">
        <f t="shared" si="10"/>
        <v>0</v>
      </c>
      <c r="N21" s="83">
        <f t="shared" si="11"/>
        <v>0</v>
      </c>
    </row>
    <row r="22" spans="1:14" ht="21.75" customHeight="1" x14ac:dyDescent="0.25">
      <c r="A22" s="43">
        <v>17</v>
      </c>
      <c r="B22" s="104"/>
      <c r="C22" s="105"/>
      <c r="D22" s="105"/>
      <c r="E22" s="107"/>
      <c r="F22" s="108"/>
      <c r="G22" s="105"/>
      <c r="H22" s="109">
        <f t="shared" si="6"/>
        <v>0</v>
      </c>
      <c r="I22" s="117">
        <f t="shared" si="7"/>
        <v>0</v>
      </c>
      <c r="J22" s="83">
        <f t="shared" si="8"/>
        <v>0</v>
      </c>
      <c r="K22" s="111">
        <f t="shared" si="9"/>
        <v>0</v>
      </c>
      <c r="L22" s="99"/>
      <c r="M22" s="109">
        <f t="shared" si="10"/>
        <v>0</v>
      </c>
      <c r="N22" s="83">
        <f t="shared" si="11"/>
        <v>0</v>
      </c>
    </row>
    <row r="23" spans="1:14" ht="21.75" customHeight="1" x14ac:dyDescent="0.25">
      <c r="A23" s="43">
        <v>18</v>
      </c>
      <c r="B23" s="104"/>
      <c r="C23" s="105"/>
      <c r="D23" s="105"/>
      <c r="E23" s="107"/>
      <c r="F23" s="108"/>
      <c r="G23" s="105"/>
      <c r="H23" s="109">
        <f t="shared" si="6"/>
        <v>0</v>
      </c>
      <c r="I23" s="117">
        <f t="shared" si="7"/>
        <v>0</v>
      </c>
      <c r="J23" s="83">
        <f t="shared" si="8"/>
        <v>0</v>
      </c>
      <c r="K23" s="111">
        <f t="shared" si="9"/>
        <v>0</v>
      </c>
      <c r="L23" s="99"/>
      <c r="M23" s="109">
        <f t="shared" si="10"/>
        <v>0</v>
      </c>
      <c r="N23" s="83">
        <f t="shared" si="11"/>
        <v>0</v>
      </c>
    </row>
    <row r="24" spans="1:14" ht="21.75" customHeight="1" x14ac:dyDescent="0.25">
      <c r="A24" s="43">
        <v>19</v>
      </c>
      <c r="B24" s="104"/>
      <c r="C24" s="105"/>
      <c r="D24" s="105"/>
      <c r="E24" s="107"/>
      <c r="F24" s="108"/>
      <c r="G24" s="105"/>
      <c r="H24" s="109">
        <f t="shared" si="6"/>
        <v>0</v>
      </c>
      <c r="I24" s="117">
        <f t="shared" si="7"/>
        <v>0</v>
      </c>
      <c r="J24" s="83">
        <f t="shared" si="8"/>
        <v>0</v>
      </c>
      <c r="K24" s="111">
        <f t="shared" si="9"/>
        <v>0</v>
      </c>
      <c r="L24" s="99"/>
      <c r="M24" s="109">
        <f t="shared" si="10"/>
        <v>0</v>
      </c>
      <c r="N24" s="83">
        <f t="shared" si="11"/>
        <v>0</v>
      </c>
    </row>
    <row r="25" spans="1:14" ht="21.75" customHeight="1" x14ac:dyDescent="0.25">
      <c r="A25" s="43">
        <v>20</v>
      </c>
      <c r="B25" s="104"/>
      <c r="C25" s="105"/>
      <c r="D25" s="105"/>
      <c r="E25" s="107"/>
      <c r="F25" s="108"/>
      <c r="G25" s="105"/>
      <c r="H25" s="109">
        <f t="shared" si="6"/>
        <v>0</v>
      </c>
      <c r="I25" s="117">
        <f t="shared" si="7"/>
        <v>0</v>
      </c>
      <c r="J25" s="83">
        <f t="shared" si="8"/>
        <v>0</v>
      </c>
      <c r="K25" s="111">
        <f t="shared" si="9"/>
        <v>0</v>
      </c>
      <c r="L25" s="99"/>
      <c r="M25" s="109">
        <f t="shared" si="10"/>
        <v>0</v>
      </c>
      <c r="N25" s="83">
        <f t="shared" si="11"/>
        <v>0</v>
      </c>
    </row>
    <row r="26" spans="1:14" ht="21.75" customHeight="1" x14ac:dyDescent="0.25">
      <c r="A26" s="43">
        <v>21</v>
      </c>
      <c r="B26" s="104"/>
      <c r="C26" s="105"/>
      <c r="D26" s="105"/>
      <c r="E26" s="107"/>
      <c r="F26" s="108"/>
      <c r="G26" s="105"/>
      <c r="H26" s="109">
        <f t="shared" si="6"/>
        <v>0</v>
      </c>
      <c r="I26" s="117">
        <f t="shared" si="7"/>
        <v>0</v>
      </c>
      <c r="J26" s="83">
        <f t="shared" si="8"/>
        <v>0</v>
      </c>
      <c r="K26" s="111">
        <f t="shared" si="9"/>
        <v>0</v>
      </c>
      <c r="L26" s="99"/>
      <c r="M26" s="109">
        <f t="shared" si="10"/>
        <v>0</v>
      </c>
      <c r="N26" s="83">
        <f t="shared" si="11"/>
        <v>0</v>
      </c>
    </row>
    <row r="27" spans="1:14" ht="21.75" customHeight="1" x14ac:dyDescent="0.25">
      <c r="A27" s="43">
        <v>22</v>
      </c>
      <c r="B27" s="104"/>
      <c r="C27" s="105"/>
      <c r="D27" s="105"/>
      <c r="E27" s="107"/>
      <c r="F27" s="108"/>
      <c r="G27" s="105"/>
      <c r="H27" s="109">
        <f t="shared" si="6"/>
        <v>0</v>
      </c>
      <c r="I27" s="117">
        <f t="shared" si="7"/>
        <v>0</v>
      </c>
      <c r="J27" s="83">
        <f t="shared" si="8"/>
        <v>0</v>
      </c>
      <c r="K27" s="111">
        <f t="shared" si="9"/>
        <v>0</v>
      </c>
      <c r="L27" s="99"/>
      <c r="M27" s="109">
        <f t="shared" si="10"/>
        <v>0</v>
      </c>
      <c r="N27" s="83">
        <f t="shared" si="11"/>
        <v>0</v>
      </c>
    </row>
    <row r="28" spans="1:14" ht="21.75" customHeight="1" x14ac:dyDescent="0.25">
      <c r="A28" s="43">
        <v>23</v>
      </c>
      <c r="B28" s="104"/>
      <c r="C28" s="105"/>
      <c r="D28" s="105"/>
      <c r="E28" s="107"/>
      <c r="F28" s="108"/>
      <c r="G28" s="105"/>
      <c r="H28" s="109">
        <f t="shared" si="6"/>
        <v>0</v>
      </c>
      <c r="I28" s="117">
        <f t="shared" si="7"/>
        <v>0</v>
      </c>
      <c r="J28" s="83">
        <f t="shared" si="8"/>
        <v>0</v>
      </c>
      <c r="K28" s="111">
        <f t="shared" si="9"/>
        <v>0</v>
      </c>
      <c r="L28" s="99"/>
      <c r="M28" s="109">
        <f t="shared" si="10"/>
        <v>0</v>
      </c>
      <c r="N28" s="83">
        <f t="shared" si="11"/>
        <v>0</v>
      </c>
    </row>
    <row r="29" spans="1:14" ht="21.75" customHeight="1" x14ac:dyDescent="0.25">
      <c r="A29" s="43">
        <v>24</v>
      </c>
      <c r="B29" s="104"/>
      <c r="C29" s="105"/>
      <c r="D29" s="105"/>
      <c r="E29" s="107"/>
      <c r="F29" s="108"/>
      <c r="G29" s="105"/>
      <c r="H29" s="109">
        <f t="shared" si="6"/>
        <v>0</v>
      </c>
      <c r="I29" s="117">
        <f t="shared" si="7"/>
        <v>0</v>
      </c>
      <c r="J29" s="83">
        <f t="shared" si="8"/>
        <v>0</v>
      </c>
      <c r="K29" s="111">
        <f t="shared" si="9"/>
        <v>0</v>
      </c>
      <c r="L29" s="99"/>
      <c r="M29" s="109">
        <f t="shared" si="10"/>
        <v>0</v>
      </c>
      <c r="N29" s="83">
        <f t="shared" si="11"/>
        <v>0</v>
      </c>
    </row>
    <row r="30" spans="1:14" ht="21.75" customHeight="1" x14ac:dyDescent="0.25">
      <c r="A30" s="43">
        <v>25</v>
      </c>
      <c r="B30" s="104"/>
      <c r="C30" s="105"/>
      <c r="D30" s="105"/>
      <c r="E30" s="107"/>
      <c r="F30" s="108"/>
      <c r="G30" s="105"/>
      <c r="H30" s="109">
        <f t="shared" si="6"/>
        <v>0</v>
      </c>
      <c r="I30" s="117">
        <f t="shared" si="7"/>
        <v>0</v>
      </c>
      <c r="J30" s="83">
        <f t="shared" si="8"/>
        <v>0</v>
      </c>
      <c r="K30" s="111">
        <f t="shared" si="9"/>
        <v>0</v>
      </c>
      <c r="L30" s="99"/>
      <c r="M30" s="109">
        <f t="shared" si="10"/>
        <v>0</v>
      </c>
      <c r="N30" s="83">
        <f t="shared" si="11"/>
        <v>0</v>
      </c>
    </row>
    <row r="31" spans="1:14" ht="21.75" customHeight="1" x14ac:dyDescent="0.25">
      <c r="A31" s="43">
        <v>26</v>
      </c>
      <c r="B31" s="104"/>
      <c r="C31" s="105"/>
      <c r="D31" s="105"/>
      <c r="E31" s="107"/>
      <c r="F31" s="108"/>
      <c r="G31" s="105"/>
      <c r="H31" s="109">
        <f t="shared" si="6"/>
        <v>0</v>
      </c>
      <c r="I31" s="117">
        <f t="shared" si="7"/>
        <v>0</v>
      </c>
      <c r="J31" s="83">
        <f t="shared" si="8"/>
        <v>0</v>
      </c>
      <c r="K31" s="111">
        <f t="shared" si="9"/>
        <v>0</v>
      </c>
      <c r="L31" s="99"/>
      <c r="M31" s="109">
        <f t="shared" si="10"/>
        <v>0</v>
      </c>
      <c r="N31" s="83">
        <f t="shared" si="11"/>
        <v>0</v>
      </c>
    </row>
    <row r="32" spans="1:14" ht="21.75" customHeight="1" x14ac:dyDescent="0.25">
      <c r="A32" s="43">
        <v>27</v>
      </c>
      <c r="B32" s="104"/>
      <c r="C32" s="105"/>
      <c r="D32" s="105"/>
      <c r="E32" s="107"/>
      <c r="F32" s="108"/>
      <c r="G32" s="105"/>
      <c r="H32" s="109">
        <f t="shared" si="6"/>
        <v>0</v>
      </c>
      <c r="I32" s="117">
        <f t="shared" si="7"/>
        <v>0</v>
      </c>
      <c r="J32" s="83">
        <f t="shared" si="8"/>
        <v>0</v>
      </c>
      <c r="K32" s="111">
        <f t="shared" si="9"/>
        <v>0</v>
      </c>
      <c r="L32" s="99"/>
      <c r="M32" s="109">
        <f t="shared" si="10"/>
        <v>0</v>
      </c>
      <c r="N32" s="83">
        <f t="shared" si="11"/>
        <v>0</v>
      </c>
    </row>
    <row r="33" spans="1:14" ht="21.75" customHeight="1" x14ac:dyDescent="0.25">
      <c r="A33" s="43">
        <v>28</v>
      </c>
      <c r="B33" s="104"/>
      <c r="C33" s="105"/>
      <c r="D33" s="105"/>
      <c r="E33" s="107"/>
      <c r="F33" s="108"/>
      <c r="G33" s="105"/>
      <c r="H33" s="109">
        <f t="shared" si="6"/>
        <v>0</v>
      </c>
      <c r="I33" s="117">
        <f t="shared" si="7"/>
        <v>0</v>
      </c>
      <c r="J33" s="83">
        <f t="shared" si="8"/>
        <v>0</v>
      </c>
      <c r="K33" s="111">
        <f t="shared" si="9"/>
        <v>0</v>
      </c>
      <c r="L33" s="99"/>
      <c r="M33" s="109">
        <f t="shared" si="10"/>
        <v>0</v>
      </c>
      <c r="N33" s="83">
        <f t="shared" si="11"/>
        <v>0</v>
      </c>
    </row>
    <row r="34" spans="1:14" ht="21.75" customHeight="1" x14ac:dyDescent="0.25">
      <c r="A34" s="43">
        <v>29</v>
      </c>
      <c r="B34" s="104"/>
      <c r="C34" s="105"/>
      <c r="D34" s="105"/>
      <c r="E34" s="107"/>
      <c r="F34" s="108"/>
      <c r="G34" s="105"/>
      <c r="H34" s="109">
        <f t="shared" si="6"/>
        <v>0</v>
      </c>
      <c r="I34" s="117">
        <f t="shared" si="7"/>
        <v>0</v>
      </c>
      <c r="J34" s="83">
        <f t="shared" si="8"/>
        <v>0</v>
      </c>
      <c r="K34" s="111">
        <f t="shared" si="9"/>
        <v>0</v>
      </c>
      <c r="L34" s="99"/>
      <c r="M34" s="109">
        <f t="shared" si="10"/>
        <v>0</v>
      </c>
      <c r="N34" s="83">
        <f t="shared" si="11"/>
        <v>0</v>
      </c>
    </row>
    <row r="35" spans="1:14" ht="21.75" customHeight="1" x14ac:dyDescent="0.25">
      <c r="A35" s="43">
        <v>30</v>
      </c>
      <c r="B35" s="104"/>
      <c r="C35" s="105"/>
      <c r="D35" s="105"/>
      <c r="E35" s="107"/>
      <c r="F35" s="108"/>
      <c r="G35" s="105"/>
      <c r="H35" s="109">
        <f t="shared" si="6"/>
        <v>0</v>
      </c>
      <c r="I35" s="117">
        <f t="shared" si="7"/>
        <v>0</v>
      </c>
      <c r="J35" s="83">
        <f t="shared" si="8"/>
        <v>0</v>
      </c>
      <c r="K35" s="111">
        <f t="shared" si="9"/>
        <v>0</v>
      </c>
      <c r="L35" s="99"/>
      <c r="M35" s="109">
        <f t="shared" si="10"/>
        <v>0</v>
      </c>
      <c r="N35" s="83">
        <f t="shared" si="11"/>
        <v>0</v>
      </c>
    </row>
    <row r="36" spans="1:14" ht="21.75" customHeight="1" x14ac:dyDescent="0.25">
      <c r="A36" s="43">
        <v>31</v>
      </c>
      <c r="B36" s="104"/>
      <c r="C36" s="105"/>
      <c r="D36" s="105"/>
      <c r="E36" s="107"/>
      <c r="F36" s="108"/>
      <c r="G36" s="105"/>
      <c r="H36" s="109">
        <f t="shared" si="6"/>
        <v>0</v>
      </c>
      <c r="I36" s="117">
        <f t="shared" si="7"/>
        <v>0</v>
      </c>
      <c r="J36" s="83">
        <f t="shared" si="8"/>
        <v>0</v>
      </c>
      <c r="K36" s="111">
        <f t="shared" si="9"/>
        <v>0</v>
      </c>
      <c r="L36" s="99"/>
      <c r="M36" s="109">
        <f t="shared" si="10"/>
        <v>0</v>
      </c>
      <c r="N36" s="83">
        <f t="shared" si="11"/>
        <v>0</v>
      </c>
    </row>
    <row r="37" spans="1:14" ht="21.75" customHeight="1" x14ac:dyDescent="0.25">
      <c r="A37" s="43">
        <v>32</v>
      </c>
      <c r="B37" s="104"/>
      <c r="C37" s="105"/>
      <c r="D37" s="105"/>
      <c r="E37" s="107"/>
      <c r="F37" s="108"/>
      <c r="G37" s="105"/>
      <c r="H37" s="109">
        <f t="shared" si="6"/>
        <v>0</v>
      </c>
      <c r="I37" s="117">
        <f t="shared" si="7"/>
        <v>0</v>
      </c>
      <c r="J37" s="83">
        <f t="shared" si="8"/>
        <v>0</v>
      </c>
      <c r="K37" s="111">
        <f t="shared" si="9"/>
        <v>0</v>
      </c>
      <c r="L37" s="99"/>
      <c r="M37" s="109">
        <f t="shared" si="10"/>
        <v>0</v>
      </c>
      <c r="N37" s="83">
        <f t="shared" si="11"/>
        <v>0</v>
      </c>
    </row>
    <row r="38" spans="1:14" ht="21.75" customHeight="1" x14ac:dyDescent="0.25">
      <c r="A38" s="43">
        <v>33</v>
      </c>
      <c r="B38" s="104"/>
      <c r="C38" s="105"/>
      <c r="D38" s="105"/>
      <c r="E38" s="107"/>
      <c r="F38" s="108"/>
      <c r="G38" s="105"/>
      <c r="H38" s="109">
        <f t="shared" si="6"/>
        <v>0</v>
      </c>
      <c r="I38" s="117">
        <f t="shared" si="7"/>
        <v>0</v>
      </c>
      <c r="J38" s="83">
        <f t="shared" si="8"/>
        <v>0</v>
      </c>
      <c r="K38" s="111">
        <f t="shared" si="9"/>
        <v>0</v>
      </c>
      <c r="L38" s="99"/>
      <c r="M38" s="109">
        <f t="shared" si="10"/>
        <v>0</v>
      </c>
      <c r="N38" s="83">
        <f t="shared" si="11"/>
        <v>0</v>
      </c>
    </row>
    <row r="39" spans="1:14" ht="21.75" customHeight="1" x14ac:dyDescent="0.25">
      <c r="A39" s="43">
        <v>34</v>
      </c>
      <c r="B39" s="104"/>
      <c r="C39" s="105"/>
      <c r="D39" s="105"/>
      <c r="E39" s="107"/>
      <c r="F39" s="108"/>
      <c r="G39" s="105"/>
      <c r="H39" s="109">
        <f t="shared" si="6"/>
        <v>0</v>
      </c>
      <c r="I39" s="117">
        <f t="shared" si="7"/>
        <v>0</v>
      </c>
      <c r="J39" s="83">
        <f t="shared" si="8"/>
        <v>0</v>
      </c>
      <c r="K39" s="111">
        <f t="shared" si="9"/>
        <v>0</v>
      </c>
      <c r="L39" s="99"/>
      <c r="M39" s="109">
        <f t="shared" si="10"/>
        <v>0</v>
      </c>
      <c r="N39" s="83">
        <f t="shared" si="11"/>
        <v>0</v>
      </c>
    </row>
    <row r="40" spans="1:14" ht="21.75" customHeight="1" x14ac:dyDescent="0.25">
      <c r="A40" s="43">
        <v>35</v>
      </c>
      <c r="B40" s="104"/>
      <c r="C40" s="105"/>
      <c r="D40" s="105"/>
      <c r="E40" s="107"/>
      <c r="F40" s="108"/>
      <c r="G40" s="105"/>
      <c r="H40" s="109">
        <f t="shared" si="6"/>
        <v>0</v>
      </c>
      <c r="I40" s="117">
        <f t="shared" si="7"/>
        <v>0</v>
      </c>
      <c r="J40" s="83">
        <f t="shared" si="8"/>
        <v>0</v>
      </c>
      <c r="K40" s="111">
        <f t="shared" si="9"/>
        <v>0</v>
      </c>
      <c r="L40" s="99"/>
      <c r="M40" s="109">
        <f t="shared" si="10"/>
        <v>0</v>
      </c>
      <c r="N40" s="83">
        <f t="shared" si="11"/>
        <v>0</v>
      </c>
    </row>
    <row r="41" spans="1:14" ht="21.75" customHeight="1" x14ac:dyDescent="0.25">
      <c r="A41" s="43">
        <v>36</v>
      </c>
      <c r="B41" s="104"/>
      <c r="C41" s="105"/>
      <c r="D41" s="105"/>
      <c r="E41" s="107"/>
      <c r="F41" s="108"/>
      <c r="G41" s="105"/>
      <c r="H41" s="109">
        <f t="shared" si="6"/>
        <v>0</v>
      </c>
      <c r="I41" s="117">
        <f t="shared" si="7"/>
        <v>0</v>
      </c>
      <c r="J41" s="83">
        <f t="shared" si="8"/>
        <v>0</v>
      </c>
      <c r="K41" s="111">
        <f t="shared" si="9"/>
        <v>0</v>
      </c>
      <c r="L41" s="99"/>
      <c r="M41" s="109">
        <f t="shared" si="10"/>
        <v>0</v>
      </c>
      <c r="N41" s="83">
        <f t="shared" si="11"/>
        <v>0</v>
      </c>
    </row>
    <row r="42" spans="1:14" ht="21.75" customHeight="1" x14ac:dyDescent="0.25">
      <c r="A42" s="43">
        <v>37</v>
      </c>
      <c r="B42" s="104"/>
      <c r="C42" s="105"/>
      <c r="D42" s="105"/>
      <c r="E42" s="107"/>
      <c r="F42" s="108"/>
      <c r="G42" s="105"/>
      <c r="H42" s="109">
        <f t="shared" si="6"/>
        <v>0</v>
      </c>
      <c r="I42" s="117">
        <f t="shared" si="7"/>
        <v>0</v>
      </c>
      <c r="J42" s="83">
        <f t="shared" si="8"/>
        <v>0</v>
      </c>
      <c r="K42" s="111">
        <f t="shared" si="9"/>
        <v>0</v>
      </c>
      <c r="L42" s="99"/>
      <c r="M42" s="109">
        <f t="shared" si="10"/>
        <v>0</v>
      </c>
      <c r="N42" s="83">
        <f t="shared" si="11"/>
        <v>0</v>
      </c>
    </row>
    <row r="43" spans="1:14" ht="21.75" customHeight="1" x14ac:dyDescent="0.25">
      <c r="A43" s="43">
        <v>38</v>
      </c>
      <c r="B43" s="104"/>
      <c r="C43" s="105"/>
      <c r="D43" s="105"/>
      <c r="E43" s="107"/>
      <c r="F43" s="108"/>
      <c r="G43" s="105"/>
      <c r="H43" s="109">
        <f t="shared" ref="H43:H53" si="12">((0.3333*D43*E43*F43)/12)</f>
        <v>0</v>
      </c>
      <c r="I43" s="117">
        <f t="shared" ref="I43:I53" si="13">H43-G43</f>
        <v>0</v>
      </c>
      <c r="J43" s="83">
        <f t="shared" ref="J43:J53" si="14">IF(G43=0,IF(H43=0,0,"פריט חדש"),IF(H43=0,"ביטול פריט",I43/G43))</f>
        <v>0</v>
      </c>
      <c r="K43" s="111">
        <f t="shared" ref="K43:K53" si="15">H43</f>
        <v>0</v>
      </c>
      <c r="L43" s="99"/>
      <c r="M43" s="109">
        <f t="shared" ref="M43:M53" si="16">K43-G43</f>
        <v>0</v>
      </c>
      <c r="N43" s="83">
        <f t="shared" ref="N43:N53" si="17">IF(G43=0,IF(K43=0,0,"פריט חדש"),IF(K43=0,"ביטול פריט",((K43-G43)/G43)))</f>
        <v>0</v>
      </c>
    </row>
    <row r="44" spans="1:14" ht="21.75" customHeight="1" x14ac:dyDescent="0.25">
      <c r="A44" s="43">
        <v>39</v>
      </c>
      <c r="B44" s="104"/>
      <c r="C44" s="105"/>
      <c r="D44" s="105"/>
      <c r="E44" s="107"/>
      <c r="F44" s="108"/>
      <c r="G44" s="105"/>
      <c r="H44" s="109">
        <f t="shared" si="12"/>
        <v>0</v>
      </c>
      <c r="I44" s="117">
        <f t="shared" si="13"/>
        <v>0</v>
      </c>
      <c r="J44" s="83">
        <f t="shared" si="14"/>
        <v>0</v>
      </c>
      <c r="K44" s="111">
        <f t="shared" si="15"/>
        <v>0</v>
      </c>
      <c r="L44" s="99"/>
      <c r="M44" s="109">
        <f t="shared" si="16"/>
        <v>0</v>
      </c>
      <c r="N44" s="83">
        <f t="shared" si="17"/>
        <v>0</v>
      </c>
    </row>
    <row r="45" spans="1:14" ht="21.75" customHeight="1" x14ac:dyDescent="0.25">
      <c r="A45" s="43">
        <v>40</v>
      </c>
      <c r="B45" s="104"/>
      <c r="C45" s="105"/>
      <c r="D45" s="105"/>
      <c r="E45" s="107"/>
      <c r="F45" s="108"/>
      <c r="G45" s="105"/>
      <c r="H45" s="109">
        <f t="shared" si="12"/>
        <v>0</v>
      </c>
      <c r="I45" s="117">
        <f t="shared" si="13"/>
        <v>0</v>
      </c>
      <c r="J45" s="83">
        <f t="shared" si="14"/>
        <v>0</v>
      </c>
      <c r="K45" s="111">
        <f t="shared" si="15"/>
        <v>0</v>
      </c>
      <c r="L45" s="99"/>
      <c r="M45" s="109">
        <f t="shared" si="16"/>
        <v>0</v>
      </c>
      <c r="N45" s="83">
        <f t="shared" si="17"/>
        <v>0</v>
      </c>
    </row>
    <row r="46" spans="1:14" ht="21.75" customHeight="1" x14ac:dyDescent="0.25">
      <c r="A46" s="43">
        <v>41</v>
      </c>
      <c r="B46" s="104"/>
      <c r="C46" s="105"/>
      <c r="D46" s="105"/>
      <c r="E46" s="107"/>
      <c r="F46" s="108"/>
      <c r="G46" s="105"/>
      <c r="H46" s="109">
        <f t="shared" si="12"/>
        <v>0</v>
      </c>
      <c r="I46" s="117">
        <f t="shared" si="13"/>
        <v>0</v>
      </c>
      <c r="J46" s="83">
        <f t="shared" si="14"/>
        <v>0</v>
      </c>
      <c r="K46" s="111">
        <f t="shared" si="15"/>
        <v>0</v>
      </c>
      <c r="L46" s="99"/>
      <c r="M46" s="109">
        <f t="shared" si="16"/>
        <v>0</v>
      </c>
      <c r="N46" s="83">
        <f t="shared" si="17"/>
        <v>0</v>
      </c>
    </row>
    <row r="47" spans="1:14" ht="21.75" customHeight="1" x14ac:dyDescent="0.25">
      <c r="A47" s="43">
        <v>42</v>
      </c>
      <c r="B47" s="104"/>
      <c r="C47" s="105"/>
      <c r="D47" s="105"/>
      <c r="E47" s="107"/>
      <c r="F47" s="108"/>
      <c r="G47" s="105"/>
      <c r="H47" s="109">
        <f t="shared" si="12"/>
        <v>0</v>
      </c>
      <c r="I47" s="117">
        <f t="shared" si="13"/>
        <v>0</v>
      </c>
      <c r="J47" s="83">
        <f t="shared" si="14"/>
        <v>0</v>
      </c>
      <c r="K47" s="111">
        <f t="shared" si="15"/>
        <v>0</v>
      </c>
      <c r="L47" s="99"/>
      <c r="M47" s="109">
        <f t="shared" si="16"/>
        <v>0</v>
      </c>
      <c r="N47" s="83">
        <f t="shared" si="17"/>
        <v>0</v>
      </c>
    </row>
    <row r="48" spans="1:14" ht="21.75" customHeight="1" x14ac:dyDescent="0.25">
      <c r="A48" s="43">
        <v>43</v>
      </c>
      <c r="B48" s="104"/>
      <c r="C48" s="105"/>
      <c r="D48" s="105"/>
      <c r="E48" s="107"/>
      <c r="F48" s="108"/>
      <c r="G48" s="105"/>
      <c r="H48" s="109">
        <f t="shared" si="12"/>
        <v>0</v>
      </c>
      <c r="I48" s="117">
        <f t="shared" si="13"/>
        <v>0</v>
      </c>
      <c r="J48" s="83">
        <f t="shared" si="14"/>
        <v>0</v>
      </c>
      <c r="K48" s="111">
        <f t="shared" si="15"/>
        <v>0</v>
      </c>
      <c r="L48" s="99"/>
      <c r="M48" s="109">
        <f t="shared" si="16"/>
        <v>0</v>
      </c>
      <c r="N48" s="83">
        <f t="shared" si="17"/>
        <v>0</v>
      </c>
    </row>
    <row r="49" spans="1:14" ht="21.75" customHeight="1" x14ac:dyDescent="0.25">
      <c r="A49" s="43">
        <v>44</v>
      </c>
      <c r="B49" s="104"/>
      <c r="C49" s="105"/>
      <c r="D49" s="105"/>
      <c r="E49" s="107"/>
      <c r="F49" s="108"/>
      <c r="G49" s="105"/>
      <c r="H49" s="109">
        <f t="shared" si="12"/>
        <v>0</v>
      </c>
      <c r="I49" s="117">
        <f t="shared" si="13"/>
        <v>0</v>
      </c>
      <c r="J49" s="83">
        <f t="shared" si="14"/>
        <v>0</v>
      </c>
      <c r="K49" s="111">
        <f t="shared" si="15"/>
        <v>0</v>
      </c>
      <c r="L49" s="99"/>
      <c r="M49" s="109">
        <f t="shared" si="16"/>
        <v>0</v>
      </c>
      <c r="N49" s="83">
        <f t="shared" si="17"/>
        <v>0</v>
      </c>
    </row>
    <row r="50" spans="1:14" ht="21.75" customHeight="1" x14ac:dyDescent="0.25">
      <c r="A50" s="43">
        <v>45</v>
      </c>
      <c r="B50" s="104"/>
      <c r="C50" s="105"/>
      <c r="D50" s="105"/>
      <c r="E50" s="107"/>
      <c r="F50" s="108"/>
      <c r="G50" s="105"/>
      <c r="H50" s="109">
        <f t="shared" si="12"/>
        <v>0</v>
      </c>
      <c r="I50" s="117">
        <f t="shared" si="13"/>
        <v>0</v>
      </c>
      <c r="J50" s="83">
        <f t="shared" si="14"/>
        <v>0</v>
      </c>
      <c r="K50" s="111">
        <f t="shared" si="15"/>
        <v>0</v>
      </c>
      <c r="L50" s="99"/>
      <c r="M50" s="109">
        <f t="shared" si="16"/>
        <v>0</v>
      </c>
      <c r="N50" s="83">
        <f t="shared" si="17"/>
        <v>0</v>
      </c>
    </row>
    <row r="51" spans="1:14" ht="21.75" customHeight="1" x14ac:dyDescent="0.25">
      <c r="A51" s="43">
        <v>46</v>
      </c>
      <c r="B51" s="104"/>
      <c r="C51" s="105"/>
      <c r="D51" s="105"/>
      <c r="E51" s="107"/>
      <c r="F51" s="108"/>
      <c r="G51" s="105"/>
      <c r="H51" s="109">
        <f t="shared" si="12"/>
        <v>0</v>
      </c>
      <c r="I51" s="117">
        <f t="shared" si="13"/>
        <v>0</v>
      </c>
      <c r="J51" s="83">
        <f t="shared" si="14"/>
        <v>0</v>
      </c>
      <c r="K51" s="111">
        <f t="shared" si="15"/>
        <v>0</v>
      </c>
      <c r="L51" s="99"/>
      <c r="M51" s="109">
        <f t="shared" si="16"/>
        <v>0</v>
      </c>
      <c r="N51" s="83">
        <f t="shared" si="17"/>
        <v>0</v>
      </c>
    </row>
    <row r="52" spans="1:14" ht="21.75" customHeight="1" x14ac:dyDescent="0.25">
      <c r="A52" s="43">
        <v>47</v>
      </c>
      <c r="B52" s="104"/>
      <c r="C52" s="105"/>
      <c r="D52" s="105"/>
      <c r="E52" s="107"/>
      <c r="F52" s="108"/>
      <c r="G52" s="105"/>
      <c r="H52" s="109">
        <f t="shared" si="12"/>
        <v>0</v>
      </c>
      <c r="I52" s="117">
        <f t="shared" si="13"/>
        <v>0</v>
      </c>
      <c r="J52" s="83">
        <f t="shared" si="14"/>
        <v>0</v>
      </c>
      <c r="K52" s="111">
        <f t="shared" si="15"/>
        <v>0</v>
      </c>
      <c r="L52" s="99"/>
      <c r="M52" s="109">
        <f t="shared" si="16"/>
        <v>0</v>
      </c>
      <c r="N52" s="83">
        <f t="shared" si="17"/>
        <v>0</v>
      </c>
    </row>
    <row r="53" spans="1:14" ht="21.75" customHeight="1" x14ac:dyDescent="0.25">
      <c r="A53" s="43">
        <v>48</v>
      </c>
      <c r="B53" s="104"/>
      <c r="C53" s="105"/>
      <c r="D53" s="105"/>
      <c r="E53" s="107"/>
      <c r="F53" s="108"/>
      <c r="G53" s="105"/>
      <c r="H53" s="109">
        <f t="shared" si="12"/>
        <v>0</v>
      </c>
      <c r="I53" s="117">
        <f t="shared" si="13"/>
        <v>0</v>
      </c>
      <c r="J53" s="83">
        <f t="shared" si="14"/>
        <v>0</v>
      </c>
      <c r="K53" s="111">
        <f t="shared" si="15"/>
        <v>0</v>
      </c>
      <c r="L53" s="99"/>
      <c r="M53" s="109">
        <f t="shared" si="16"/>
        <v>0</v>
      </c>
      <c r="N53" s="83">
        <f t="shared" si="17"/>
        <v>0</v>
      </c>
    </row>
    <row r="54" spans="1:14" ht="21.75" customHeight="1" x14ac:dyDescent="0.25">
      <c r="A54" s="43">
        <v>49</v>
      </c>
      <c r="B54" s="104"/>
      <c r="C54" s="105"/>
      <c r="D54" s="105"/>
      <c r="E54" s="107"/>
      <c r="F54" s="108"/>
      <c r="G54" s="105"/>
      <c r="H54" s="109">
        <f t="shared" si="6"/>
        <v>0</v>
      </c>
      <c r="I54" s="117">
        <f t="shared" si="7"/>
        <v>0</v>
      </c>
      <c r="J54" s="83">
        <f t="shared" si="8"/>
        <v>0</v>
      </c>
      <c r="K54" s="111">
        <f t="shared" si="9"/>
        <v>0</v>
      </c>
      <c r="L54" s="99"/>
      <c r="M54" s="109">
        <f t="shared" si="10"/>
        <v>0</v>
      </c>
      <c r="N54" s="83">
        <f t="shared" si="11"/>
        <v>0</v>
      </c>
    </row>
    <row r="55" spans="1:14" ht="21.75" customHeight="1" x14ac:dyDescent="0.25">
      <c r="A55" s="43">
        <v>50</v>
      </c>
      <c r="B55" s="104"/>
      <c r="C55" s="105"/>
      <c r="D55" s="105"/>
      <c r="E55" s="107"/>
      <c r="F55" s="108"/>
      <c r="G55" s="105"/>
      <c r="H55" s="109">
        <f t="shared" si="6"/>
        <v>0</v>
      </c>
      <c r="I55" s="117">
        <f t="shared" si="7"/>
        <v>0</v>
      </c>
      <c r="J55" s="83">
        <f t="shared" si="8"/>
        <v>0</v>
      </c>
      <c r="K55" s="111">
        <f t="shared" si="9"/>
        <v>0</v>
      </c>
      <c r="L55" s="99"/>
      <c r="M55" s="109">
        <f t="shared" si="10"/>
        <v>0</v>
      </c>
      <c r="N55" s="83">
        <f t="shared" si="11"/>
        <v>0</v>
      </c>
    </row>
    <row r="56" spans="1:14" ht="16.5" thickBot="1" x14ac:dyDescent="0.3">
      <c r="A56" s="43"/>
      <c r="B56" s="43"/>
      <c r="C56" s="43"/>
      <c r="D56" s="43"/>
      <c r="E56" s="43"/>
      <c r="F56" s="49" t="s">
        <v>49</v>
      </c>
      <c r="G56" s="49">
        <f>SUM(G6:G55)</f>
        <v>0</v>
      </c>
      <c r="H56" s="124">
        <f>SUM(H6:H55)</f>
        <v>0</v>
      </c>
      <c r="I56" s="121">
        <f>SUM(I6:I55)</f>
        <v>0</v>
      </c>
      <c r="J56" s="102"/>
      <c r="K56" s="122">
        <f>SUM(K6:K55)</f>
        <v>0</v>
      </c>
      <c r="L56" s="84"/>
      <c r="M56" s="123">
        <f>SUM(M6:M55)</f>
        <v>0</v>
      </c>
      <c r="N56" s="85"/>
    </row>
    <row r="80" spans="1:1" x14ac:dyDescent="0.25">
      <c r="A80" s="171">
        <f>'דף ראשי'!F22</f>
        <v>0</v>
      </c>
    </row>
  </sheetData>
  <sheetProtection algorithmName="SHA-512" hashValue="lN+9XG3j1p8IVJsIIfBGCYQmH9qahDKsZk/DnfjSoQwtRe8GLGTOE5mkOvSBwgNLxJONl3mBYuNL4UcSKfi1Zg==" saltValue="45oDVniJKsYG0tWTzPpEFA==" spinCount="100000" sheet="1" objects="1" scenarios="1"/>
  <mergeCells count="17">
    <mergeCell ref="F3:F5"/>
    <mergeCell ref="I1:L1"/>
    <mergeCell ref="A2:J2"/>
    <mergeCell ref="K2:N2"/>
    <mergeCell ref="A3:A5"/>
    <mergeCell ref="B3:B5"/>
    <mergeCell ref="G3:G5"/>
    <mergeCell ref="H3:H5"/>
    <mergeCell ref="I3:I5"/>
    <mergeCell ref="J3:J5"/>
    <mergeCell ref="K3:K5"/>
    <mergeCell ref="M3:M5"/>
    <mergeCell ref="N3:N5"/>
    <mergeCell ref="L3:L5"/>
    <mergeCell ref="C3:C5"/>
    <mergeCell ref="D3:D5"/>
    <mergeCell ref="E3:E5"/>
  </mergeCells>
  <phoneticPr fontId="6" type="noConversion"/>
  <conditionalFormatting sqref="J6:J55 N6:N55">
    <cfRule type="cellIs" dxfId="14" priority="1" stopIfTrue="1" operator="equal">
      <formula>"ביטול פריט"</formula>
    </cfRule>
    <cfRule type="cellIs" dxfId="13" priority="2" stopIfTrue="1" operator="equal">
      <formula>"פריט חדש"</formula>
    </cfRule>
  </conditionalFormatting>
  <pageMargins left="0.15748031496062992" right="0.15748031496062992" top="0.98425196850393704" bottom="0.98425196850393704" header="0.51181102362204722" footer="0.51181102362204722"/>
  <pageSetup paperSize="9" scale="65" orientation="landscape" r:id="rId1"/>
  <headerFooter alignWithMargins="0">
    <oddFooter>&amp;Cעמוד 6 מתוך 7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FFFF"/>
  </sheetPr>
  <dimension ref="A1:K28"/>
  <sheetViews>
    <sheetView rightToLeft="1" workbookViewId="0"/>
  </sheetViews>
  <sheetFormatPr defaultRowHeight="15.75" x14ac:dyDescent="0.25"/>
  <cols>
    <col min="1" max="1" width="5.28515625" style="47" customWidth="1"/>
    <col min="2" max="2" width="27.85546875" style="47" customWidth="1"/>
    <col min="3" max="3" width="15" style="47" customWidth="1"/>
    <col min="4" max="4" width="16.28515625" style="47" customWidth="1"/>
    <col min="5" max="5" width="15.85546875" style="47" customWidth="1"/>
    <col min="6" max="6" width="14.28515625" style="48" customWidth="1"/>
    <col min="7" max="7" width="13.140625" style="29" customWidth="1"/>
    <col min="8" max="8" width="19" style="29" customWidth="1"/>
    <col min="9" max="9" width="27.5703125" style="29" customWidth="1"/>
    <col min="10" max="10" width="14" style="29" customWidth="1"/>
    <col min="11" max="11" width="13.42578125" style="29" customWidth="1"/>
    <col min="12" max="16384" width="9.140625" style="29"/>
  </cols>
  <sheetData>
    <row r="1" spans="1:11" s="73" customFormat="1" ht="27" customHeight="1" thickBot="1" x14ac:dyDescent="0.55000000000000004">
      <c r="A1" s="74"/>
      <c r="B1" s="82" t="s">
        <v>161</v>
      </c>
      <c r="C1" s="75"/>
      <c r="D1" s="75"/>
      <c r="E1" s="76" t="s">
        <v>17</v>
      </c>
      <c r="F1" s="79">
        <f>'דף ראשי'!C14</f>
        <v>0</v>
      </c>
      <c r="G1" s="77"/>
      <c r="H1" s="86" t="s">
        <v>18</v>
      </c>
      <c r="I1" s="323">
        <f>'דף ראשי'!C8</f>
        <v>0</v>
      </c>
      <c r="J1" s="323"/>
      <c r="K1" s="324"/>
    </row>
    <row r="2" spans="1:11" s="98" customFormat="1" ht="19.5" thickBot="1" x14ac:dyDescent="0.35">
      <c r="A2" s="312" t="s">
        <v>181</v>
      </c>
      <c r="B2" s="312"/>
      <c r="C2" s="312"/>
      <c r="D2" s="312"/>
      <c r="E2" s="312"/>
      <c r="F2" s="312"/>
      <c r="G2" s="313"/>
      <c r="H2" s="334" t="s">
        <v>172</v>
      </c>
      <c r="I2" s="335"/>
      <c r="J2" s="335"/>
      <c r="K2" s="336"/>
    </row>
    <row r="3" spans="1:11" s="30" customFormat="1" ht="12.75" customHeight="1" x14ac:dyDescent="0.25">
      <c r="A3" s="320" t="s">
        <v>9</v>
      </c>
      <c r="B3" s="320" t="s">
        <v>98</v>
      </c>
      <c r="C3" s="321" t="s">
        <v>3</v>
      </c>
      <c r="D3" s="321" t="s">
        <v>30</v>
      </c>
      <c r="E3" s="322" t="s">
        <v>5</v>
      </c>
      <c r="F3" s="321" t="s">
        <v>6</v>
      </c>
      <c r="G3" s="327" t="s">
        <v>59</v>
      </c>
      <c r="H3" s="328" t="s">
        <v>74</v>
      </c>
      <c r="I3" s="332" t="s">
        <v>21</v>
      </c>
      <c r="J3" s="330" t="s">
        <v>32</v>
      </c>
      <c r="K3" s="325" t="s">
        <v>58</v>
      </c>
    </row>
    <row r="4" spans="1:11" s="30" customFormat="1" ht="12.75" customHeight="1" x14ac:dyDescent="0.25">
      <c r="A4" s="320"/>
      <c r="B4" s="320"/>
      <c r="C4" s="321"/>
      <c r="D4" s="321"/>
      <c r="E4" s="322"/>
      <c r="F4" s="321"/>
      <c r="G4" s="327"/>
      <c r="H4" s="329"/>
      <c r="I4" s="333"/>
      <c r="J4" s="331"/>
      <c r="K4" s="326"/>
    </row>
    <row r="5" spans="1:11" s="30" customFormat="1" ht="16.5" customHeight="1" x14ac:dyDescent="0.25">
      <c r="A5" s="320"/>
      <c r="B5" s="320"/>
      <c r="C5" s="321"/>
      <c r="D5" s="321"/>
      <c r="E5" s="322"/>
      <c r="F5" s="321"/>
      <c r="G5" s="327"/>
      <c r="H5" s="329"/>
      <c r="I5" s="333"/>
      <c r="J5" s="331"/>
      <c r="K5" s="326"/>
    </row>
    <row r="6" spans="1:11" ht="21.75" customHeight="1" x14ac:dyDescent="0.25">
      <c r="A6" s="43">
        <v>1</v>
      </c>
      <c r="B6" s="104"/>
      <c r="C6" s="154"/>
      <c r="D6" s="154"/>
      <c r="E6" s="154"/>
      <c r="F6" s="117">
        <f t="shared" ref="F6:F25" si="0">E6-D6</f>
        <v>0</v>
      </c>
      <c r="G6" s="35">
        <f t="shared" ref="G6:G25" si="1">IF(D6=0,IF(E6=0,0,"פריט חדש"),IF(E6=0,"ביטול פריט",F6/D6))</f>
        <v>0</v>
      </c>
      <c r="H6" s="111">
        <f t="shared" ref="H6:H25" si="2">E6</f>
        <v>0</v>
      </c>
      <c r="I6" s="99"/>
      <c r="J6" s="109">
        <f t="shared" ref="J6:J25" si="3">H6-D6</f>
        <v>0</v>
      </c>
      <c r="K6" s="83">
        <f t="shared" ref="K6:K25" si="4">IF(D6=0,IF(H6=0,0,"פריט חדש"),IF(H6=0,"ביטול פריט",((H6-D6)/D6)))</f>
        <v>0</v>
      </c>
    </row>
    <row r="7" spans="1:11" ht="21.75" customHeight="1" x14ac:dyDescent="0.25">
      <c r="A7" s="43">
        <v>2</v>
      </c>
      <c r="B7" s="104"/>
      <c r="C7" s="154"/>
      <c r="D7" s="154"/>
      <c r="E7" s="154"/>
      <c r="F7" s="117">
        <f t="shared" si="0"/>
        <v>0</v>
      </c>
      <c r="G7" s="35">
        <f t="shared" si="1"/>
        <v>0</v>
      </c>
      <c r="H7" s="111">
        <f t="shared" si="2"/>
        <v>0</v>
      </c>
      <c r="I7" s="99"/>
      <c r="J7" s="109">
        <f t="shared" si="3"/>
        <v>0</v>
      </c>
      <c r="K7" s="83">
        <f t="shared" si="4"/>
        <v>0</v>
      </c>
    </row>
    <row r="8" spans="1:11" ht="21.75" customHeight="1" x14ac:dyDescent="0.25">
      <c r="A8" s="43">
        <v>3</v>
      </c>
      <c r="B8" s="104"/>
      <c r="C8" s="154"/>
      <c r="D8" s="154"/>
      <c r="E8" s="154"/>
      <c r="F8" s="117">
        <f t="shared" si="0"/>
        <v>0</v>
      </c>
      <c r="G8" s="35">
        <f t="shared" si="1"/>
        <v>0</v>
      </c>
      <c r="H8" s="111">
        <f t="shared" si="2"/>
        <v>0</v>
      </c>
      <c r="I8" s="99"/>
      <c r="J8" s="109">
        <f t="shared" si="3"/>
        <v>0</v>
      </c>
      <c r="K8" s="83">
        <f t="shared" si="4"/>
        <v>0</v>
      </c>
    </row>
    <row r="9" spans="1:11" ht="22.5" customHeight="1" x14ac:dyDescent="0.25">
      <c r="A9" s="43">
        <v>4</v>
      </c>
      <c r="B9" s="104"/>
      <c r="C9" s="154"/>
      <c r="D9" s="154"/>
      <c r="E9" s="154"/>
      <c r="F9" s="117">
        <f t="shared" si="0"/>
        <v>0</v>
      </c>
      <c r="G9" s="35">
        <f>IF(D9=0,IF(E9=0,0,"פריט חדש"),IF(E9=0,"ביטול פריט",F9/D9))</f>
        <v>0</v>
      </c>
      <c r="H9" s="111">
        <f t="shared" si="2"/>
        <v>0</v>
      </c>
      <c r="I9" s="99"/>
      <c r="J9" s="109">
        <f t="shared" si="3"/>
        <v>0</v>
      </c>
      <c r="K9" s="83">
        <f t="shared" si="4"/>
        <v>0</v>
      </c>
    </row>
    <row r="10" spans="1:11" ht="22.5" customHeight="1" x14ac:dyDescent="0.25">
      <c r="A10" s="43">
        <v>5</v>
      </c>
      <c r="B10" s="104"/>
      <c r="C10" s="154"/>
      <c r="D10" s="154"/>
      <c r="E10" s="154"/>
      <c r="F10" s="117">
        <f t="shared" si="0"/>
        <v>0</v>
      </c>
      <c r="G10" s="35">
        <f t="shared" si="1"/>
        <v>0</v>
      </c>
      <c r="H10" s="111">
        <f t="shared" si="2"/>
        <v>0</v>
      </c>
      <c r="I10" s="99"/>
      <c r="J10" s="109">
        <f t="shared" si="3"/>
        <v>0</v>
      </c>
      <c r="K10" s="83">
        <f t="shared" si="4"/>
        <v>0</v>
      </c>
    </row>
    <row r="11" spans="1:11" ht="22.5" customHeight="1" x14ac:dyDescent="0.25">
      <c r="A11" s="43">
        <v>6</v>
      </c>
      <c r="B11" s="44"/>
      <c r="C11" s="155"/>
      <c r="D11" s="156"/>
      <c r="E11" s="156"/>
      <c r="F11" s="117">
        <f t="shared" si="0"/>
        <v>0</v>
      </c>
      <c r="G11" s="35">
        <f t="shared" si="1"/>
        <v>0</v>
      </c>
      <c r="H11" s="111">
        <f t="shared" si="2"/>
        <v>0</v>
      </c>
      <c r="I11" s="99"/>
      <c r="J11" s="109">
        <f t="shared" si="3"/>
        <v>0</v>
      </c>
      <c r="K11" s="83">
        <f t="shared" si="4"/>
        <v>0</v>
      </c>
    </row>
    <row r="12" spans="1:11" ht="22.5" customHeight="1" x14ac:dyDescent="0.25">
      <c r="A12" s="43">
        <v>7</v>
      </c>
      <c r="B12" s="44"/>
      <c r="C12" s="155"/>
      <c r="D12" s="156"/>
      <c r="E12" s="156"/>
      <c r="F12" s="117">
        <f t="shared" si="0"/>
        <v>0</v>
      </c>
      <c r="G12" s="35">
        <f t="shared" si="1"/>
        <v>0</v>
      </c>
      <c r="H12" s="111">
        <f t="shared" si="2"/>
        <v>0</v>
      </c>
      <c r="I12" s="99"/>
      <c r="J12" s="109">
        <f t="shared" si="3"/>
        <v>0</v>
      </c>
      <c r="K12" s="83">
        <f t="shared" si="4"/>
        <v>0</v>
      </c>
    </row>
    <row r="13" spans="1:11" ht="22.5" customHeight="1" x14ac:dyDescent="0.25">
      <c r="A13" s="43">
        <v>8</v>
      </c>
      <c r="B13" s="44"/>
      <c r="C13" s="155"/>
      <c r="D13" s="156"/>
      <c r="E13" s="156"/>
      <c r="F13" s="117">
        <f t="shared" si="0"/>
        <v>0</v>
      </c>
      <c r="G13" s="35">
        <f t="shared" si="1"/>
        <v>0</v>
      </c>
      <c r="H13" s="111">
        <f t="shared" si="2"/>
        <v>0</v>
      </c>
      <c r="I13" s="99"/>
      <c r="J13" s="109">
        <f t="shared" si="3"/>
        <v>0</v>
      </c>
      <c r="K13" s="83">
        <f t="shared" si="4"/>
        <v>0</v>
      </c>
    </row>
    <row r="14" spans="1:11" ht="22.5" customHeight="1" x14ac:dyDescent="0.25">
      <c r="A14" s="43">
        <v>9</v>
      </c>
      <c r="B14" s="44"/>
      <c r="C14" s="155"/>
      <c r="D14" s="156"/>
      <c r="E14" s="156"/>
      <c r="F14" s="117">
        <f t="shared" si="0"/>
        <v>0</v>
      </c>
      <c r="G14" s="35">
        <f t="shared" si="1"/>
        <v>0</v>
      </c>
      <c r="H14" s="111">
        <f t="shared" si="2"/>
        <v>0</v>
      </c>
      <c r="I14" s="99"/>
      <c r="J14" s="109">
        <f t="shared" si="3"/>
        <v>0</v>
      </c>
      <c r="K14" s="83">
        <f t="shared" si="4"/>
        <v>0</v>
      </c>
    </row>
    <row r="15" spans="1:11" ht="22.5" customHeight="1" x14ac:dyDescent="0.25">
      <c r="A15" s="43">
        <v>10</v>
      </c>
      <c r="B15" s="44"/>
      <c r="C15" s="155"/>
      <c r="D15" s="156"/>
      <c r="E15" s="156"/>
      <c r="F15" s="117">
        <f t="shared" si="0"/>
        <v>0</v>
      </c>
      <c r="G15" s="35">
        <f t="shared" si="1"/>
        <v>0</v>
      </c>
      <c r="H15" s="111">
        <f t="shared" si="2"/>
        <v>0</v>
      </c>
      <c r="I15" s="99"/>
      <c r="J15" s="109">
        <f t="shared" si="3"/>
        <v>0</v>
      </c>
      <c r="K15" s="83">
        <f t="shared" si="4"/>
        <v>0</v>
      </c>
    </row>
    <row r="16" spans="1:11" ht="22.5" customHeight="1" x14ac:dyDescent="0.25">
      <c r="A16" s="43">
        <v>11</v>
      </c>
      <c r="B16" s="44"/>
      <c r="C16" s="155"/>
      <c r="D16" s="156"/>
      <c r="E16" s="156"/>
      <c r="F16" s="117">
        <f t="shared" si="0"/>
        <v>0</v>
      </c>
      <c r="G16" s="35">
        <f t="shared" si="1"/>
        <v>0</v>
      </c>
      <c r="H16" s="111">
        <f t="shared" si="2"/>
        <v>0</v>
      </c>
      <c r="I16" s="99"/>
      <c r="J16" s="109">
        <f t="shared" si="3"/>
        <v>0</v>
      </c>
      <c r="K16" s="83">
        <f t="shared" si="4"/>
        <v>0</v>
      </c>
    </row>
    <row r="17" spans="1:11" ht="22.5" customHeight="1" x14ac:dyDescent="0.25">
      <c r="A17" s="43">
        <v>12</v>
      </c>
      <c r="B17" s="44"/>
      <c r="C17" s="155"/>
      <c r="D17" s="156"/>
      <c r="E17" s="156"/>
      <c r="F17" s="117">
        <f t="shared" si="0"/>
        <v>0</v>
      </c>
      <c r="G17" s="35">
        <f t="shared" si="1"/>
        <v>0</v>
      </c>
      <c r="H17" s="111">
        <f t="shared" si="2"/>
        <v>0</v>
      </c>
      <c r="I17" s="99"/>
      <c r="J17" s="109">
        <f t="shared" si="3"/>
        <v>0</v>
      </c>
      <c r="K17" s="83">
        <f t="shared" si="4"/>
        <v>0</v>
      </c>
    </row>
    <row r="18" spans="1:11" ht="22.5" customHeight="1" x14ac:dyDescent="0.25">
      <c r="A18" s="43">
        <v>13</v>
      </c>
      <c r="B18" s="44"/>
      <c r="C18" s="155"/>
      <c r="D18" s="156"/>
      <c r="E18" s="156"/>
      <c r="F18" s="117">
        <f t="shared" si="0"/>
        <v>0</v>
      </c>
      <c r="G18" s="35">
        <f t="shared" si="1"/>
        <v>0</v>
      </c>
      <c r="H18" s="111">
        <f t="shared" si="2"/>
        <v>0</v>
      </c>
      <c r="I18" s="99"/>
      <c r="J18" s="109">
        <f t="shared" si="3"/>
        <v>0</v>
      </c>
      <c r="K18" s="83">
        <f t="shared" si="4"/>
        <v>0</v>
      </c>
    </row>
    <row r="19" spans="1:11" ht="22.5" customHeight="1" x14ac:dyDescent="0.25">
      <c r="A19" s="43">
        <v>14</v>
      </c>
      <c r="B19" s="44"/>
      <c r="C19" s="155"/>
      <c r="D19" s="156"/>
      <c r="E19" s="156"/>
      <c r="F19" s="117">
        <f t="shared" si="0"/>
        <v>0</v>
      </c>
      <c r="G19" s="35">
        <f t="shared" si="1"/>
        <v>0</v>
      </c>
      <c r="H19" s="111">
        <f t="shared" si="2"/>
        <v>0</v>
      </c>
      <c r="I19" s="99"/>
      <c r="J19" s="109">
        <f t="shared" si="3"/>
        <v>0</v>
      </c>
      <c r="K19" s="83">
        <f t="shared" si="4"/>
        <v>0</v>
      </c>
    </row>
    <row r="20" spans="1:11" ht="22.5" customHeight="1" x14ac:dyDescent="0.25">
      <c r="A20" s="43">
        <v>15</v>
      </c>
      <c r="B20" s="44"/>
      <c r="C20" s="155"/>
      <c r="D20" s="156"/>
      <c r="E20" s="156"/>
      <c r="F20" s="117">
        <f t="shared" si="0"/>
        <v>0</v>
      </c>
      <c r="G20" s="35">
        <f t="shared" si="1"/>
        <v>0</v>
      </c>
      <c r="H20" s="111">
        <f t="shared" si="2"/>
        <v>0</v>
      </c>
      <c r="I20" s="99"/>
      <c r="J20" s="109">
        <f t="shared" si="3"/>
        <v>0</v>
      </c>
      <c r="K20" s="83">
        <f t="shared" si="4"/>
        <v>0</v>
      </c>
    </row>
    <row r="21" spans="1:11" ht="22.5" customHeight="1" x14ac:dyDescent="0.25">
      <c r="A21" s="43">
        <v>16</v>
      </c>
      <c r="B21" s="44"/>
      <c r="C21" s="155"/>
      <c r="D21" s="156"/>
      <c r="E21" s="156"/>
      <c r="F21" s="117">
        <f t="shared" si="0"/>
        <v>0</v>
      </c>
      <c r="G21" s="35">
        <f t="shared" si="1"/>
        <v>0</v>
      </c>
      <c r="H21" s="111">
        <f t="shared" si="2"/>
        <v>0</v>
      </c>
      <c r="I21" s="99"/>
      <c r="J21" s="109">
        <f t="shared" si="3"/>
        <v>0</v>
      </c>
      <c r="K21" s="83">
        <f t="shared" si="4"/>
        <v>0</v>
      </c>
    </row>
    <row r="22" spans="1:11" ht="22.5" customHeight="1" x14ac:dyDescent="0.25">
      <c r="A22" s="43">
        <v>17</v>
      </c>
      <c r="B22" s="44"/>
      <c r="C22" s="155"/>
      <c r="D22" s="156"/>
      <c r="E22" s="156"/>
      <c r="F22" s="117">
        <f t="shared" si="0"/>
        <v>0</v>
      </c>
      <c r="G22" s="35">
        <f t="shared" si="1"/>
        <v>0</v>
      </c>
      <c r="H22" s="111">
        <f t="shared" si="2"/>
        <v>0</v>
      </c>
      <c r="I22" s="99"/>
      <c r="J22" s="109">
        <f t="shared" si="3"/>
        <v>0</v>
      </c>
      <c r="K22" s="83">
        <f t="shared" si="4"/>
        <v>0</v>
      </c>
    </row>
    <row r="23" spans="1:11" ht="22.5" customHeight="1" x14ac:dyDescent="0.25">
      <c r="A23" s="43">
        <v>18</v>
      </c>
      <c r="B23" s="44"/>
      <c r="C23" s="155"/>
      <c r="D23" s="156"/>
      <c r="E23" s="156"/>
      <c r="F23" s="117">
        <f t="shared" si="0"/>
        <v>0</v>
      </c>
      <c r="G23" s="35">
        <f t="shared" si="1"/>
        <v>0</v>
      </c>
      <c r="H23" s="111">
        <f t="shared" si="2"/>
        <v>0</v>
      </c>
      <c r="I23" s="99"/>
      <c r="J23" s="109">
        <f t="shared" si="3"/>
        <v>0</v>
      </c>
      <c r="K23" s="83">
        <f t="shared" si="4"/>
        <v>0</v>
      </c>
    </row>
    <row r="24" spans="1:11" ht="22.5" customHeight="1" x14ac:dyDescent="0.25">
      <c r="A24" s="43">
        <v>19</v>
      </c>
      <c r="B24" s="44"/>
      <c r="C24" s="155"/>
      <c r="D24" s="156"/>
      <c r="E24" s="156"/>
      <c r="F24" s="117">
        <f t="shared" si="0"/>
        <v>0</v>
      </c>
      <c r="G24" s="35">
        <f t="shared" si="1"/>
        <v>0</v>
      </c>
      <c r="H24" s="111">
        <f t="shared" si="2"/>
        <v>0</v>
      </c>
      <c r="I24" s="99"/>
      <c r="J24" s="109">
        <f t="shared" si="3"/>
        <v>0</v>
      </c>
      <c r="K24" s="83">
        <f t="shared" si="4"/>
        <v>0</v>
      </c>
    </row>
    <row r="25" spans="1:11" ht="22.5" customHeight="1" x14ac:dyDescent="0.25">
      <c r="A25" s="43">
        <v>20</v>
      </c>
      <c r="B25" s="44"/>
      <c r="C25" s="155"/>
      <c r="D25" s="156"/>
      <c r="E25" s="156"/>
      <c r="F25" s="117">
        <f t="shared" si="0"/>
        <v>0</v>
      </c>
      <c r="G25" s="35">
        <f t="shared" si="1"/>
        <v>0</v>
      </c>
      <c r="H25" s="111">
        <f t="shared" si="2"/>
        <v>0</v>
      </c>
      <c r="I25" s="99"/>
      <c r="J25" s="109">
        <f t="shared" si="3"/>
        <v>0</v>
      </c>
      <c r="K25" s="83">
        <f t="shared" si="4"/>
        <v>0</v>
      </c>
    </row>
    <row r="26" spans="1:11" s="51" customFormat="1" x14ac:dyDescent="0.25">
      <c r="A26" s="100"/>
      <c r="B26" s="100"/>
      <c r="C26" s="52" t="s">
        <v>88</v>
      </c>
      <c r="D26" s="52">
        <f>SUM(D6:D25)</f>
        <v>0</v>
      </c>
      <c r="E26" s="52">
        <f t="shared" ref="E26:J26" si="5">SUM(E6:E25)</f>
        <v>0</v>
      </c>
      <c r="F26" s="52">
        <f t="shared" si="5"/>
        <v>0</v>
      </c>
      <c r="G26" s="149"/>
      <c r="H26" s="150">
        <f t="shared" si="5"/>
        <v>0</v>
      </c>
      <c r="I26" s="52">
        <f t="shared" si="5"/>
        <v>0</v>
      </c>
      <c r="J26" s="52">
        <f t="shared" si="5"/>
        <v>0</v>
      </c>
      <c r="K26" s="101"/>
    </row>
    <row r="27" spans="1:11" s="51" customFormat="1" x14ac:dyDescent="0.25">
      <c r="A27" s="151">
        <f>IF('דף ראשי'!D67=10,0.2,0)</f>
        <v>0</v>
      </c>
      <c r="B27" s="100"/>
      <c r="C27" s="52" t="s">
        <v>87</v>
      </c>
      <c r="D27" s="52">
        <f>(SUM(D6:D25)*$A$27)</f>
        <v>0</v>
      </c>
      <c r="E27" s="52">
        <f t="shared" ref="E27:J27" si="6">(SUM(E6:E25)*$A$27)</f>
        <v>0</v>
      </c>
      <c r="F27" s="52">
        <f t="shared" si="6"/>
        <v>0</v>
      </c>
      <c r="G27" s="149"/>
      <c r="H27" s="150">
        <f t="shared" si="6"/>
        <v>0</v>
      </c>
      <c r="I27" s="52">
        <f t="shared" si="6"/>
        <v>0</v>
      </c>
      <c r="J27" s="52">
        <f t="shared" si="6"/>
        <v>0</v>
      </c>
      <c r="K27" s="101"/>
    </row>
    <row r="28" spans="1:11" s="51" customFormat="1" ht="16.5" thickBot="1" x14ac:dyDescent="0.3">
      <c r="A28" s="100"/>
      <c r="B28" s="100"/>
      <c r="C28" s="52" t="s">
        <v>49</v>
      </c>
      <c r="D28" s="52">
        <f>SUM(D26:D27)</f>
        <v>0</v>
      </c>
      <c r="E28" s="52">
        <f t="shared" ref="E28:J28" si="7">SUM(E26:E27)</f>
        <v>0</v>
      </c>
      <c r="F28" s="52">
        <f t="shared" si="7"/>
        <v>0</v>
      </c>
      <c r="G28" s="149"/>
      <c r="H28" s="152">
        <f t="shared" si="7"/>
        <v>0</v>
      </c>
      <c r="I28" s="153">
        <f t="shared" si="7"/>
        <v>0</v>
      </c>
      <c r="J28" s="153">
        <f t="shared" si="7"/>
        <v>0</v>
      </c>
      <c r="K28" s="87"/>
    </row>
  </sheetData>
  <sheetProtection algorithmName="SHA-512" hashValue="GLQ+efUSlEvScmZ9tFnK8y0p3PYlXYgcAjQRF0ys6XFeG/jx9vUpJr29FIy67SMHB+ncgEPfZ6yDBlIy8CKZng==" saltValue="GtiC+9/pma3HcM47s+KQ/A==" spinCount="100000" sheet="1" objects="1" scenarios="1"/>
  <mergeCells count="14">
    <mergeCell ref="I3:I5"/>
    <mergeCell ref="J3:J5"/>
    <mergeCell ref="K3:K5"/>
    <mergeCell ref="I1:K1"/>
    <mergeCell ref="A2:G2"/>
    <mergeCell ref="H2:K2"/>
    <mergeCell ref="A3:A5"/>
    <mergeCell ref="B3:B5"/>
    <mergeCell ref="C3:C5"/>
    <mergeCell ref="D3:D5"/>
    <mergeCell ref="E3:E5"/>
    <mergeCell ref="F3:F5"/>
    <mergeCell ref="G3:G5"/>
    <mergeCell ref="H3:H5"/>
  </mergeCells>
  <conditionalFormatting sqref="A27">
    <cfRule type="expression" dxfId="12" priority="4" stopIfTrue="1">
      <formula>$A$27=0</formula>
    </cfRule>
  </conditionalFormatting>
  <conditionalFormatting sqref="C27:K27">
    <cfRule type="expression" dxfId="11" priority="3" stopIfTrue="1">
      <formula>$A$27=0</formula>
    </cfRule>
  </conditionalFormatting>
  <conditionalFormatting sqref="G6:G25 K6:K25">
    <cfRule type="cellIs" dxfId="10" priority="1" stopIfTrue="1" operator="equal">
      <formula>"ביטול פריט"</formula>
    </cfRule>
    <cfRule type="cellIs" dxfId="9" priority="2" stopIfTrue="1" operator="equal">
      <formula>"פריט חדש"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F45BF-7E2F-459E-9978-94131D9BFEA3}">
  <sheetPr>
    <tabColor rgb="FF00FFFF"/>
  </sheetPr>
  <dimension ref="A1:K28"/>
  <sheetViews>
    <sheetView rightToLeft="1" workbookViewId="0"/>
  </sheetViews>
  <sheetFormatPr defaultRowHeight="15.75" x14ac:dyDescent="0.25"/>
  <cols>
    <col min="1" max="1" width="5.28515625" style="47" customWidth="1"/>
    <col min="2" max="2" width="27.85546875" style="47" customWidth="1"/>
    <col min="3" max="3" width="15" style="47" customWidth="1"/>
    <col min="4" max="4" width="16.28515625" style="47" customWidth="1"/>
    <col min="5" max="5" width="15.85546875" style="47" customWidth="1"/>
    <col min="6" max="6" width="14.28515625" style="48" customWidth="1"/>
    <col min="7" max="7" width="13.140625" style="29" customWidth="1"/>
    <col min="8" max="8" width="19" style="29" customWidth="1"/>
    <col min="9" max="9" width="27.5703125" style="29" customWidth="1"/>
    <col min="10" max="10" width="14" style="29" customWidth="1"/>
    <col min="11" max="11" width="13.42578125" style="29" customWidth="1"/>
    <col min="12" max="16384" width="9.140625" style="29"/>
  </cols>
  <sheetData>
    <row r="1" spans="1:11" s="73" customFormat="1" ht="27" customHeight="1" thickBot="1" x14ac:dyDescent="0.55000000000000004">
      <c r="A1" s="74"/>
      <c r="B1" s="82" t="s">
        <v>97</v>
      </c>
      <c r="C1" s="75"/>
      <c r="D1" s="75"/>
      <c r="E1" s="76" t="s">
        <v>17</v>
      </c>
      <c r="F1" s="79">
        <f>'דף ראשי'!C14</f>
        <v>0</v>
      </c>
      <c r="G1" s="77"/>
      <c r="H1" s="86" t="s">
        <v>18</v>
      </c>
      <c r="I1" s="323">
        <f>'דף ראשי'!C8</f>
        <v>0</v>
      </c>
      <c r="J1" s="323"/>
      <c r="K1" s="324"/>
    </row>
    <row r="2" spans="1:11" s="98" customFormat="1" ht="19.5" thickBot="1" x14ac:dyDescent="0.35">
      <c r="A2" s="312" t="s">
        <v>99</v>
      </c>
      <c r="B2" s="312"/>
      <c r="C2" s="312"/>
      <c r="D2" s="312"/>
      <c r="E2" s="312"/>
      <c r="F2" s="312"/>
      <c r="G2" s="313"/>
      <c r="H2" s="334" t="s">
        <v>172</v>
      </c>
      <c r="I2" s="335"/>
      <c r="J2" s="335"/>
      <c r="K2" s="336"/>
    </row>
    <row r="3" spans="1:11" s="30" customFormat="1" ht="12.75" customHeight="1" x14ac:dyDescent="0.25">
      <c r="A3" s="320" t="s">
        <v>9</v>
      </c>
      <c r="B3" s="320" t="s">
        <v>98</v>
      </c>
      <c r="C3" s="321" t="s">
        <v>3</v>
      </c>
      <c r="D3" s="321" t="s">
        <v>30</v>
      </c>
      <c r="E3" s="322" t="s">
        <v>5</v>
      </c>
      <c r="F3" s="321" t="s">
        <v>6</v>
      </c>
      <c r="G3" s="327" t="s">
        <v>59</v>
      </c>
      <c r="H3" s="328" t="s">
        <v>74</v>
      </c>
      <c r="I3" s="332" t="s">
        <v>21</v>
      </c>
      <c r="J3" s="330" t="s">
        <v>32</v>
      </c>
      <c r="K3" s="325" t="s">
        <v>58</v>
      </c>
    </row>
    <row r="4" spans="1:11" s="30" customFormat="1" ht="12.75" customHeight="1" x14ac:dyDescent="0.25">
      <c r="A4" s="320"/>
      <c r="B4" s="320"/>
      <c r="C4" s="321"/>
      <c r="D4" s="321"/>
      <c r="E4" s="322"/>
      <c r="F4" s="321"/>
      <c r="G4" s="327"/>
      <c r="H4" s="329"/>
      <c r="I4" s="333"/>
      <c r="J4" s="331"/>
      <c r="K4" s="326"/>
    </row>
    <row r="5" spans="1:11" s="30" customFormat="1" ht="16.5" customHeight="1" x14ac:dyDescent="0.25">
      <c r="A5" s="320"/>
      <c r="B5" s="320"/>
      <c r="C5" s="321"/>
      <c r="D5" s="321"/>
      <c r="E5" s="322"/>
      <c r="F5" s="321"/>
      <c r="G5" s="327"/>
      <c r="H5" s="329"/>
      <c r="I5" s="333"/>
      <c r="J5" s="331"/>
      <c r="K5" s="326"/>
    </row>
    <row r="6" spans="1:11" ht="21.75" customHeight="1" x14ac:dyDescent="0.25">
      <c r="A6" s="43">
        <v>1</v>
      </c>
      <c r="B6" s="104"/>
      <c r="C6" s="154"/>
      <c r="D6" s="154"/>
      <c r="E6" s="154"/>
      <c r="F6" s="117">
        <f t="shared" ref="F6:F25" si="0">E6-D6</f>
        <v>0</v>
      </c>
      <c r="G6" s="35">
        <f t="shared" ref="G6:G25" si="1">IF(D6=0,IF(E6=0,0,"פריט חדש"),IF(E6=0,"ביטול פריט",F6/D6))</f>
        <v>0</v>
      </c>
      <c r="H6" s="111">
        <f t="shared" ref="H6:H25" si="2">E6</f>
        <v>0</v>
      </c>
      <c r="I6" s="99"/>
      <c r="J6" s="109">
        <f t="shared" ref="J6:J25" si="3">H6-D6</f>
        <v>0</v>
      </c>
      <c r="K6" s="83">
        <f t="shared" ref="K6:K25" si="4">IF(D6=0,IF(H6=0,0,"פריט חדש"),IF(H6=0,"ביטול פריט",((H6-D6)/D6)))</f>
        <v>0</v>
      </c>
    </row>
    <row r="7" spans="1:11" ht="21.75" customHeight="1" x14ac:dyDescent="0.25">
      <c r="A7" s="43">
        <v>2</v>
      </c>
      <c r="B7" s="104"/>
      <c r="C7" s="154"/>
      <c r="D7" s="154"/>
      <c r="E7" s="154"/>
      <c r="F7" s="117">
        <f t="shared" si="0"/>
        <v>0</v>
      </c>
      <c r="G7" s="35">
        <f t="shared" si="1"/>
        <v>0</v>
      </c>
      <c r="H7" s="111">
        <f t="shared" si="2"/>
        <v>0</v>
      </c>
      <c r="I7" s="99"/>
      <c r="J7" s="109">
        <f t="shared" si="3"/>
        <v>0</v>
      </c>
      <c r="K7" s="83">
        <f t="shared" si="4"/>
        <v>0</v>
      </c>
    </row>
    <row r="8" spans="1:11" ht="21.75" customHeight="1" x14ac:dyDescent="0.25">
      <c r="A8" s="43">
        <v>3</v>
      </c>
      <c r="B8" s="104"/>
      <c r="C8" s="154"/>
      <c r="D8" s="154"/>
      <c r="E8" s="154"/>
      <c r="F8" s="117">
        <f t="shared" si="0"/>
        <v>0</v>
      </c>
      <c r="G8" s="35">
        <f t="shared" si="1"/>
        <v>0</v>
      </c>
      <c r="H8" s="111">
        <f t="shared" si="2"/>
        <v>0</v>
      </c>
      <c r="I8" s="99"/>
      <c r="J8" s="109">
        <f t="shared" si="3"/>
        <v>0</v>
      </c>
      <c r="K8" s="83">
        <f t="shared" si="4"/>
        <v>0</v>
      </c>
    </row>
    <row r="9" spans="1:11" ht="22.5" customHeight="1" x14ac:dyDescent="0.25">
      <c r="A9" s="43">
        <v>4</v>
      </c>
      <c r="B9" s="104"/>
      <c r="C9" s="154"/>
      <c r="D9" s="154"/>
      <c r="E9" s="154"/>
      <c r="F9" s="117">
        <f t="shared" si="0"/>
        <v>0</v>
      </c>
      <c r="G9" s="35">
        <f>IF(D9=0,IF(E9=0,0,"פריט חדש"),IF(E9=0,"ביטול פריט",F9/D9))</f>
        <v>0</v>
      </c>
      <c r="H9" s="111">
        <f t="shared" si="2"/>
        <v>0</v>
      </c>
      <c r="I9" s="99"/>
      <c r="J9" s="109">
        <f t="shared" si="3"/>
        <v>0</v>
      </c>
      <c r="K9" s="83">
        <f t="shared" si="4"/>
        <v>0</v>
      </c>
    </row>
    <row r="10" spans="1:11" ht="22.5" customHeight="1" x14ac:dyDescent="0.25">
      <c r="A10" s="43">
        <v>5</v>
      </c>
      <c r="B10" s="104"/>
      <c r="C10" s="154"/>
      <c r="D10" s="154"/>
      <c r="E10" s="154"/>
      <c r="F10" s="117">
        <f t="shared" si="0"/>
        <v>0</v>
      </c>
      <c r="G10" s="35">
        <f t="shared" si="1"/>
        <v>0</v>
      </c>
      <c r="H10" s="111">
        <f t="shared" si="2"/>
        <v>0</v>
      </c>
      <c r="I10" s="99"/>
      <c r="J10" s="109">
        <f t="shared" si="3"/>
        <v>0</v>
      </c>
      <c r="K10" s="83">
        <f t="shared" si="4"/>
        <v>0</v>
      </c>
    </row>
    <row r="11" spans="1:11" ht="22.5" customHeight="1" x14ac:dyDescent="0.25">
      <c r="A11" s="43">
        <v>6</v>
      </c>
      <c r="B11" s="44"/>
      <c r="C11" s="155"/>
      <c r="D11" s="156"/>
      <c r="E11" s="156"/>
      <c r="F11" s="117">
        <f t="shared" si="0"/>
        <v>0</v>
      </c>
      <c r="G11" s="35">
        <f t="shared" si="1"/>
        <v>0</v>
      </c>
      <c r="H11" s="111">
        <f t="shared" si="2"/>
        <v>0</v>
      </c>
      <c r="I11" s="99"/>
      <c r="J11" s="109">
        <f t="shared" si="3"/>
        <v>0</v>
      </c>
      <c r="K11" s="83">
        <f t="shared" si="4"/>
        <v>0</v>
      </c>
    </row>
    <row r="12" spans="1:11" ht="22.5" customHeight="1" x14ac:dyDescent="0.25">
      <c r="A12" s="43">
        <v>7</v>
      </c>
      <c r="B12" s="44"/>
      <c r="C12" s="155"/>
      <c r="D12" s="156"/>
      <c r="E12" s="156"/>
      <c r="F12" s="117">
        <f t="shared" si="0"/>
        <v>0</v>
      </c>
      <c r="G12" s="35">
        <f t="shared" si="1"/>
        <v>0</v>
      </c>
      <c r="H12" s="111">
        <f t="shared" si="2"/>
        <v>0</v>
      </c>
      <c r="I12" s="99"/>
      <c r="J12" s="109">
        <f t="shared" si="3"/>
        <v>0</v>
      </c>
      <c r="K12" s="83">
        <f t="shared" si="4"/>
        <v>0</v>
      </c>
    </row>
    <row r="13" spans="1:11" ht="22.5" customHeight="1" x14ac:dyDescent="0.25">
      <c r="A13" s="43">
        <v>8</v>
      </c>
      <c r="B13" s="44"/>
      <c r="C13" s="155"/>
      <c r="D13" s="156"/>
      <c r="E13" s="156"/>
      <c r="F13" s="117">
        <f t="shared" si="0"/>
        <v>0</v>
      </c>
      <c r="G13" s="35">
        <f t="shared" si="1"/>
        <v>0</v>
      </c>
      <c r="H13" s="111">
        <f t="shared" si="2"/>
        <v>0</v>
      </c>
      <c r="I13" s="99"/>
      <c r="J13" s="109">
        <f t="shared" si="3"/>
        <v>0</v>
      </c>
      <c r="K13" s="83">
        <f t="shared" si="4"/>
        <v>0</v>
      </c>
    </row>
    <row r="14" spans="1:11" ht="22.5" customHeight="1" x14ac:dyDescent="0.25">
      <c r="A14" s="43">
        <v>9</v>
      </c>
      <c r="B14" s="44"/>
      <c r="C14" s="155"/>
      <c r="D14" s="156"/>
      <c r="E14" s="156"/>
      <c r="F14" s="117">
        <f t="shared" si="0"/>
        <v>0</v>
      </c>
      <c r="G14" s="35">
        <f t="shared" si="1"/>
        <v>0</v>
      </c>
      <c r="H14" s="111">
        <f t="shared" si="2"/>
        <v>0</v>
      </c>
      <c r="I14" s="99"/>
      <c r="J14" s="109">
        <f t="shared" si="3"/>
        <v>0</v>
      </c>
      <c r="K14" s="83">
        <f t="shared" si="4"/>
        <v>0</v>
      </c>
    </row>
    <row r="15" spans="1:11" ht="22.5" customHeight="1" x14ac:dyDescent="0.25">
      <c r="A15" s="43">
        <v>10</v>
      </c>
      <c r="B15" s="44"/>
      <c r="C15" s="155"/>
      <c r="D15" s="156"/>
      <c r="E15" s="156"/>
      <c r="F15" s="117">
        <f t="shared" si="0"/>
        <v>0</v>
      </c>
      <c r="G15" s="35">
        <f t="shared" si="1"/>
        <v>0</v>
      </c>
      <c r="H15" s="111">
        <f t="shared" si="2"/>
        <v>0</v>
      </c>
      <c r="I15" s="99"/>
      <c r="J15" s="109">
        <f t="shared" si="3"/>
        <v>0</v>
      </c>
      <c r="K15" s="83">
        <f t="shared" si="4"/>
        <v>0</v>
      </c>
    </row>
    <row r="16" spans="1:11" ht="22.5" customHeight="1" x14ac:dyDescent="0.25">
      <c r="A16" s="43">
        <v>11</v>
      </c>
      <c r="B16" s="44"/>
      <c r="C16" s="155"/>
      <c r="D16" s="156"/>
      <c r="E16" s="156"/>
      <c r="F16" s="117">
        <f t="shared" si="0"/>
        <v>0</v>
      </c>
      <c r="G16" s="35">
        <f t="shared" si="1"/>
        <v>0</v>
      </c>
      <c r="H16" s="111">
        <f t="shared" si="2"/>
        <v>0</v>
      </c>
      <c r="I16" s="99"/>
      <c r="J16" s="109">
        <f t="shared" si="3"/>
        <v>0</v>
      </c>
      <c r="K16" s="83">
        <f t="shared" si="4"/>
        <v>0</v>
      </c>
    </row>
    <row r="17" spans="1:11" ht="22.5" customHeight="1" x14ac:dyDescent="0.25">
      <c r="A17" s="43">
        <v>12</v>
      </c>
      <c r="B17" s="44"/>
      <c r="C17" s="155"/>
      <c r="D17" s="156"/>
      <c r="E17" s="156"/>
      <c r="F17" s="117">
        <f t="shared" si="0"/>
        <v>0</v>
      </c>
      <c r="G17" s="35">
        <f t="shared" si="1"/>
        <v>0</v>
      </c>
      <c r="H17" s="111">
        <f t="shared" si="2"/>
        <v>0</v>
      </c>
      <c r="I17" s="99"/>
      <c r="J17" s="109">
        <f t="shared" si="3"/>
        <v>0</v>
      </c>
      <c r="K17" s="83">
        <f t="shared" si="4"/>
        <v>0</v>
      </c>
    </row>
    <row r="18" spans="1:11" ht="22.5" customHeight="1" x14ac:dyDescent="0.25">
      <c r="A18" s="43">
        <v>13</v>
      </c>
      <c r="B18" s="44"/>
      <c r="C18" s="155"/>
      <c r="D18" s="156"/>
      <c r="E18" s="156"/>
      <c r="F18" s="117">
        <f t="shared" si="0"/>
        <v>0</v>
      </c>
      <c r="G18" s="35">
        <f t="shared" si="1"/>
        <v>0</v>
      </c>
      <c r="H18" s="111">
        <f t="shared" si="2"/>
        <v>0</v>
      </c>
      <c r="I18" s="99"/>
      <c r="J18" s="109">
        <f t="shared" si="3"/>
        <v>0</v>
      </c>
      <c r="K18" s="83">
        <f t="shared" si="4"/>
        <v>0</v>
      </c>
    </row>
    <row r="19" spans="1:11" ht="22.5" customHeight="1" x14ac:dyDescent="0.25">
      <c r="A19" s="43">
        <v>14</v>
      </c>
      <c r="B19" s="44"/>
      <c r="C19" s="155"/>
      <c r="D19" s="156"/>
      <c r="E19" s="156"/>
      <c r="F19" s="117">
        <f t="shared" si="0"/>
        <v>0</v>
      </c>
      <c r="G19" s="35">
        <f t="shared" si="1"/>
        <v>0</v>
      </c>
      <c r="H19" s="111">
        <f t="shared" si="2"/>
        <v>0</v>
      </c>
      <c r="I19" s="99"/>
      <c r="J19" s="109">
        <f t="shared" si="3"/>
        <v>0</v>
      </c>
      <c r="K19" s="83">
        <f t="shared" si="4"/>
        <v>0</v>
      </c>
    </row>
    <row r="20" spans="1:11" ht="22.5" customHeight="1" x14ac:dyDescent="0.25">
      <c r="A20" s="43">
        <v>15</v>
      </c>
      <c r="B20" s="44"/>
      <c r="C20" s="155"/>
      <c r="D20" s="156"/>
      <c r="E20" s="156"/>
      <c r="F20" s="117">
        <f t="shared" si="0"/>
        <v>0</v>
      </c>
      <c r="G20" s="35">
        <f t="shared" si="1"/>
        <v>0</v>
      </c>
      <c r="H20" s="111">
        <f t="shared" si="2"/>
        <v>0</v>
      </c>
      <c r="I20" s="99"/>
      <c r="J20" s="109">
        <f t="shared" si="3"/>
        <v>0</v>
      </c>
      <c r="K20" s="83">
        <f t="shared" si="4"/>
        <v>0</v>
      </c>
    </row>
    <row r="21" spans="1:11" ht="22.5" customHeight="1" x14ac:dyDescent="0.25">
      <c r="A21" s="43">
        <v>16</v>
      </c>
      <c r="B21" s="44"/>
      <c r="C21" s="155"/>
      <c r="D21" s="156"/>
      <c r="E21" s="156"/>
      <c r="F21" s="117">
        <f t="shared" si="0"/>
        <v>0</v>
      </c>
      <c r="G21" s="35">
        <f t="shared" si="1"/>
        <v>0</v>
      </c>
      <c r="H21" s="111">
        <f t="shared" si="2"/>
        <v>0</v>
      </c>
      <c r="I21" s="99"/>
      <c r="J21" s="109">
        <f t="shared" si="3"/>
        <v>0</v>
      </c>
      <c r="K21" s="83">
        <f t="shared" si="4"/>
        <v>0</v>
      </c>
    </row>
    <row r="22" spans="1:11" ht="22.5" customHeight="1" x14ac:dyDescent="0.25">
      <c r="A22" s="43">
        <v>17</v>
      </c>
      <c r="B22" s="44"/>
      <c r="C22" s="155"/>
      <c r="D22" s="156"/>
      <c r="E22" s="156"/>
      <c r="F22" s="117">
        <f t="shared" si="0"/>
        <v>0</v>
      </c>
      <c r="G22" s="35">
        <f t="shared" si="1"/>
        <v>0</v>
      </c>
      <c r="H22" s="111">
        <f t="shared" si="2"/>
        <v>0</v>
      </c>
      <c r="I22" s="99"/>
      <c r="J22" s="109">
        <f t="shared" si="3"/>
        <v>0</v>
      </c>
      <c r="K22" s="83">
        <f t="shared" si="4"/>
        <v>0</v>
      </c>
    </row>
    <row r="23" spans="1:11" ht="22.5" customHeight="1" x14ac:dyDescent="0.25">
      <c r="A23" s="43">
        <v>18</v>
      </c>
      <c r="B23" s="44"/>
      <c r="C23" s="155"/>
      <c r="D23" s="156"/>
      <c r="E23" s="156"/>
      <c r="F23" s="117">
        <f t="shared" si="0"/>
        <v>0</v>
      </c>
      <c r="G23" s="35">
        <f t="shared" si="1"/>
        <v>0</v>
      </c>
      <c r="H23" s="111">
        <f t="shared" si="2"/>
        <v>0</v>
      </c>
      <c r="I23" s="99"/>
      <c r="J23" s="109">
        <f t="shared" si="3"/>
        <v>0</v>
      </c>
      <c r="K23" s="83">
        <f t="shared" si="4"/>
        <v>0</v>
      </c>
    </row>
    <row r="24" spans="1:11" ht="22.5" customHeight="1" x14ac:dyDescent="0.25">
      <c r="A24" s="43">
        <v>19</v>
      </c>
      <c r="B24" s="44"/>
      <c r="C24" s="155"/>
      <c r="D24" s="156"/>
      <c r="E24" s="156"/>
      <c r="F24" s="117">
        <f t="shared" si="0"/>
        <v>0</v>
      </c>
      <c r="G24" s="35">
        <f t="shared" si="1"/>
        <v>0</v>
      </c>
      <c r="H24" s="111">
        <f t="shared" si="2"/>
        <v>0</v>
      </c>
      <c r="I24" s="99"/>
      <c r="J24" s="109">
        <f t="shared" si="3"/>
        <v>0</v>
      </c>
      <c r="K24" s="83">
        <f t="shared" si="4"/>
        <v>0</v>
      </c>
    </row>
    <row r="25" spans="1:11" ht="22.5" customHeight="1" x14ac:dyDescent="0.25">
      <c r="A25" s="43">
        <v>20</v>
      </c>
      <c r="B25" s="44"/>
      <c r="C25" s="155"/>
      <c r="D25" s="156"/>
      <c r="E25" s="156"/>
      <c r="F25" s="117">
        <f t="shared" si="0"/>
        <v>0</v>
      </c>
      <c r="G25" s="35">
        <f t="shared" si="1"/>
        <v>0</v>
      </c>
      <c r="H25" s="111">
        <f t="shared" si="2"/>
        <v>0</v>
      </c>
      <c r="I25" s="99"/>
      <c r="J25" s="109">
        <f t="shared" si="3"/>
        <v>0</v>
      </c>
      <c r="K25" s="83">
        <f t="shared" si="4"/>
        <v>0</v>
      </c>
    </row>
    <row r="26" spans="1:11" s="51" customFormat="1" x14ac:dyDescent="0.25">
      <c r="A26" s="100"/>
      <c r="B26" s="100"/>
      <c r="C26" s="52" t="s">
        <v>88</v>
      </c>
      <c r="D26" s="52">
        <f>SUM(D6:D25)</f>
        <v>0</v>
      </c>
      <c r="E26" s="52">
        <f t="shared" ref="E26:J26" si="5">SUM(E6:E25)</f>
        <v>0</v>
      </c>
      <c r="F26" s="52">
        <f t="shared" si="5"/>
        <v>0</v>
      </c>
      <c r="G26" s="149"/>
      <c r="H26" s="150">
        <f t="shared" si="5"/>
        <v>0</v>
      </c>
      <c r="I26" s="52">
        <f t="shared" si="5"/>
        <v>0</v>
      </c>
      <c r="J26" s="52">
        <f t="shared" si="5"/>
        <v>0</v>
      </c>
      <c r="K26" s="101"/>
    </row>
    <row r="27" spans="1:11" s="51" customFormat="1" x14ac:dyDescent="0.25">
      <c r="A27" s="151">
        <f>IF('דף ראשי'!D67=10,0.2,0)</f>
        <v>0</v>
      </c>
      <c r="B27" s="100"/>
      <c r="C27" s="52" t="s">
        <v>87</v>
      </c>
      <c r="D27" s="52">
        <f>(SUM(D6:D25)*$A$27)</f>
        <v>0</v>
      </c>
      <c r="E27" s="52">
        <f t="shared" ref="E27:J27" si="6">(SUM(E6:E25)*$A$27)</f>
        <v>0</v>
      </c>
      <c r="F27" s="52">
        <f t="shared" si="6"/>
        <v>0</v>
      </c>
      <c r="G27" s="149"/>
      <c r="H27" s="150">
        <f t="shared" si="6"/>
        <v>0</v>
      </c>
      <c r="I27" s="52">
        <f t="shared" si="6"/>
        <v>0</v>
      </c>
      <c r="J27" s="52">
        <f t="shared" si="6"/>
        <v>0</v>
      </c>
      <c r="K27" s="101"/>
    </row>
    <row r="28" spans="1:11" s="51" customFormat="1" ht="16.5" thickBot="1" x14ac:dyDescent="0.3">
      <c r="A28" s="100"/>
      <c r="B28" s="100"/>
      <c r="C28" s="52" t="s">
        <v>49</v>
      </c>
      <c r="D28" s="52">
        <f>SUM(D26:D27)</f>
        <v>0</v>
      </c>
      <c r="E28" s="52">
        <f t="shared" ref="E28:J28" si="7">SUM(E26:E27)</f>
        <v>0</v>
      </c>
      <c r="F28" s="52">
        <f t="shared" si="7"/>
        <v>0</v>
      </c>
      <c r="G28" s="149"/>
      <c r="H28" s="152">
        <f t="shared" si="7"/>
        <v>0</v>
      </c>
      <c r="I28" s="153">
        <f t="shared" si="7"/>
        <v>0</v>
      </c>
      <c r="J28" s="153">
        <f t="shared" si="7"/>
        <v>0</v>
      </c>
      <c r="K28" s="87"/>
    </row>
  </sheetData>
  <sheetProtection algorithmName="SHA-512" hashValue="F6fCy5FDAihMXNbWJ1g1OW5+sY9u31D7fwHo6vuavLZC+OQGos9pR1PIHzBUeS972n8fVnCShUT5GlcQeDxYVQ==" saltValue="Qp0LbM/6DtmMIlciimY7DA==" spinCount="100000" sheet="1" objects="1" scenarios="1"/>
  <mergeCells count="14">
    <mergeCell ref="I1:K1"/>
    <mergeCell ref="A2:G2"/>
    <mergeCell ref="H2:K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conditionalFormatting sqref="A27">
    <cfRule type="expression" dxfId="8" priority="4" stopIfTrue="1">
      <formula>$A$27=0</formula>
    </cfRule>
  </conditionalFormatting>
  <conditionalFormatting sqref="C27:K27">
    <cfRule type="expression" dxfId="7" priority="3" stopIfTrue="1">
      <formula>$A$27=0</formula>
    </cfRule>
  </conditionalFormatting>
  <conditionalFormatting sqref="G6:G25 K6:K25">
    <cfRule type="cellIs" dxfId="6" priority="1" stopIfTrue="1" operator="equal">
      <formula>"ביטול פריט"</formula>
    </cfRule>
    <cfRule type="cellIs" dxfId="5" priority="2" stopIfTrue="1" operator="equal">
      <formula>"פריט חדש"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35"/>
    <pageSetUpPr fitToPage="1"/>
  </sheetPr>
  <dimension ref="A1:J26"/>
  <sheetViews>
    <sheetView showGridLines="0" rightToLeft="1" zoomScaleNormal="100" workbookViewId="0">
      <pane ySplit="5" topLeftCell="A6" activePane="bottomLeft" state="frozen"/>
      <selection pane="bottomLeft" activeCell="A6" sqref="A6"/>
    </sheetView>
  </sheetViews>
  <sheetFormatPr defaultRowHeight="15.75" x14ac:dyDescent="0.25"/>
  <cols>
    <col min="1" max="1" width="4" style="47" bestFit="1" customWidth="1"/>
    <col min="2" max="2" width="27.85546875" style="47" customWidth="1"/>
    <col min="3" max="3" width="16.28515625" style="47" customWidth="1"/>
    <col min="4" max="4" width="15.85546875" style="47" customWidth="1"/>
    <col min="5" max="5" width="14.28515625" style="48" customWidth="1"/>
    <col min="6" max="6" width="13.140625" style="29" customWidth="1"/>
    <col min="7" max="7" width="19" style="29" customWidth="1"/>
    <col min="8" max="8" width="25" style="29" customWidth="1"/>
    <col min="9" max="9" width="14" style="29" customWidth="1"/>
    <col min="10" max="10" width="12.28515625" style="29" customWidth="1"/>
    <col min="11" max="16384" width="9.140625" style="29"/>
  </cols>
  <sheetData>
    <row r="1" spans="1:10" s="73" customFormat="1" ht="27" customHeight="1" thickBot="1" x14ac:dyDescent="0.55000000000000004">
      <c r="A1" s="74"/>
      <c r="B1" s="82" t="s">
        <v>19</v>
      </c>
      <c r="C1" s="75"/>
      <c r="D1" s="75"/>
      <c r="E1" s="76" t="s">
        <v>17</v>
      </c>
      <c r="F1" s="79">
        <f>'דף ראשי'!C14</f>
        <v>0</v>
      </c>
      <c r="G1" s="76" t="s">
        <v>18</v>
      </c>
      <c r="H1" s="337">
        <f>'דף ראשי'!C8</f>
        <v>0</v>
      </c>
      <c r="I1" s="337"/>
      <c r="J1" s="338"/>
    </row>
    <row r="2" spans="1:10" s="98" customFormat="1" ht="18.75" x14ac:dyDescent="0.3">
      <c r="A2" s="312" t="s">
        <v>31</v>
      </c>
      <c r="B2" s="312"/>
      <c r="C2" s="312"/>
      <c r="D2" s="312"/>
      <c r="E2" s="312"/>
      <c r="F2" s="313"/>
      <c r="G2" s="311" t="s">
        <v>172</v>
      </c>
      <c r="H2" s="312"/>
      <c r="I2" s="312"/>
      <c r="J2" s="313"/>
    </row>
    <row r="3" spans="1:10" s="30" customFormat="1" ht="12.75" customHeight="1" x14ac:dyDescent="0.25">
      <c r="A3" s="320" t="s">
        <v>9</v>
      </c>
      <c r="B3" s="320" t="s">
        <v>37</v>
      </c>
      <c r="C3" s="321" t="s">
        <v>30</v>
      </c>
      <c r="D3" s="322" t="s">
        <v>5</v>
      </c>
      <c r="E3" s="321" t="s">
        <v>6</v>
      </c>
      <c r="F3" s="342" t="s">
        <v>59</v>
      </c>
      <c r="G3" s="329" t="s">
        <v>74</v>
      </c>
      <c r="H3" s="333" t="s">
        <v>21</v>
      </c>
      <c r="I3" s="331" t="s">
        <v>32</v>
      </c>
      <c r="J3" s="326" t="s">
        <v>58</v>
      </c>
    </row>
    <row r="4" spans="1:10" s="30" customFormat="1" ht="12.75" customHeight="1" x14ac:dyDescent="0.25">
      <c r="A4" s="320"/>
      <c r="B4" s="320"/>
      <c r="C4" s="321"/>
      <c r="D4" s="322"/>
      <c r="E4" s="321"/>
      <c r="F4" s="342"/>
      <c r="G4" s="329"/>
      <c r="H4" s="333"/>
      <c r="I4" s="331"/>
      <c r="J4" s="326"/>
    </row>
    <row r="5" spans="1:10" s="30" customFormat="1" ht="18" customHeight="1" x14ac:dyDescent="0.25">
      <c r="A5" s="320"/>
      <c r="B5" s="320"/>
      <c r="C5" s="321"/>
      <c r="D5" s="322"/>
      <c r="E5" s="321"/>
      <c r="F5" s="342"/>
      <c r="G5" s="329"/>
      <c r="H5" s="333"/>
      <c r="I5" s="331"/>
      <c r="J5" s="326"/>
    </row>
    <row r="6" spans="1:10" ht="21.75" customHeight="1" x14ac:dyDescent="0.25">
      <c r="A6" s="43">
        <v>1</v>
      </c>
      <c r="B6" s="44"/>
      <c r="C6" s="45"/>
      <c r="D6" s="46"/>
      <c r="E6" s="117">
        <f t="shared" ref="E6:E25" si="0">D6-C6</f>
        <v>0</v>
      </c>
      <c r="F6" s="83">
        <f t="shared" ref="F6:F25" si="1">IF(C6=0,IF(D6=0,0,"פריט חדש"),IF(D6=0,"ביטול פריט",E6/C6))</f>
        <v>0</v>
      </c>
      <c r="G6" s="111">
        <f t="shared" ref="G6:G25" si="2">D6</f>
        <v>0</v>
      </c>
      <c r="H6" s="99"/>
      <c r="I6" s="109">
        <f t="shared" ref="I6:I25" si="3">G6-C6</f>
        <v>0</v>
      </c>
      <c r="J6" s="83">
        <f t="shared" ref="J6:J25" si="4">IF(C6=0,IF(G6=0,0,"פריט חדש"),IF(G6=0,"ביטול פריט",((G6-C6)/C6)))</f>
        <v>0</v>
      </c>
    </row>
    <row r="7" spans="1:10" ht="21.75" customHeight="1" x14ac:dyDescent="0.25">
      <c r="A7" s="43">
        <v>2</v>
      </c>
      <c r="B7" s="44"/>
      <c r="C7" s="45"/>
      <c r="D7" s="46"/>
      <c r="E7" s="117">
        <f t="shared" si="0"/>
        <v>0</v>
      </c>
      <c r="F7" s="83">
        <f t="shared" si="1"/>
        <v>0</v>
      </c>
      <c r="G7" s="111">
        <f t="shared" si="2"/>
        <v>0</v>
      </c>
      <c r="H7" s="99"/>
      <c r="I7" s="109">
        <f t="shared" si="3"/>
        <v>0</v>
      </c>
      <c r="J7" s="83">
        <f t="shared" si="4"/>
        <v>0</v>
      </c>
    </row>
    <row r="8" spans="1:10" ht="21.75" customHeight="1" x14ac:dyDescent="0.25">
      <c r="A8" s="43">
        <v>3</v>
      </c>
      <c r="B8" s="44"/>
      <c r="C8" s="45"/>
      <c r="D8" s="46"/>
      <c r="E8" s="117">
        <f t="shared" si="0"/>
        <v>0</v>
      </c>
      <c r="F8" s="83">
        <f t="shared" si="1"/>
        <v>0</v>
      </c>
      <c r="G8" s="111">
        <f t="shared" si="2"/>
        <v>0</v>
      </c>
      <c r="H8" s="99"/>
      <c r="I8" s="109">
        <f t="shared" si="3"/>
        <v>0</v>
      </c>
      <c r="J8" s="83">
        <f t="shared" si="4"/>
        <v>0</v>
      </c>
    </row>
    <row r="9" spans="1:10" ht="21.75" customHeight="1" x14ac:dyDescent="0.25">
      <c r="A9" s="43">
        <v>4</v>
      </c>
      <c r="B9" s="44"/>
      <c r="C9" s="45"/>
      <c r="D9" s="46"/>
      <c r="E9" s="117">
        <f t="shared" si="0"/>
        <v>0</v>
      </c>
      <c r="F9" s="83">
        <f t="shared" si="1"/>
        <v>0</v>
      </c>
      <c r="G9" s="111">
        <f t="shared" si="2"/>
        <v>0</v>
      </c>
      <c r="H9" s="99"/>
      <c r="I9" s="109">
        <f t="shared" si="3"/>
        <v>0</v>
      </c>
      <c r="J9" s="83">
        <f t="shared" si="4"/>
        <v>0</v>
      </c>
    </row>
    <row r="10" spans="1:10" ht="21.75" customHeight="1" x14ac:dyDescent="0.25">
      <c r="A10" s="43">
        <v>5</v>
      </c>
      <c r="B10" s="44"/>
      <c r="C10" s="45"/>
      <c r="D10" s="46"/>
      <c r="E10" s="117">
        <f t="shared" si="0"/>
        <v>0</v>
      </c>
      <c r="F10" s="83">
        <f t="shared" si="1"/>
        <v>0</v>
      </c>
      <c r="G10" s="111">
        <f t="shared" si="2"/>
        <v>0</v>
      </c>
      <c r="H10" s="99"/>
      <c r="I10" s="109">
        <f t="shared" si="3"/>
        <v>0</v>
      </c>
      <c r="J10" s="83">
        <f t="shared" si="4"/>
        <v>0</v>
      </c>
    </row>
    <row r="11" spans="1:10" ht="21.75" customHeight="1" x14ac:dyDescent="0.25">
      <c r="A11" s="43">
        <v>6</v>
      </c>
      <c r="B11" s="44"/>
      <c r="C11" s="45"/>
      <c r="D11" s="46"/>
      <c r="E11" s="117">
        <f t="shared" si="0"/>
        <v>0</v>
      </c>
      <c r="F11" s="83">
        <f t="shared" si="1"/>
        <v>0</v>
      </c>
      <c r="G11" s="111">
        <f t="shared" si="2"/>
        <v>0</v>
      </c>
      <c r="H11" s="99"/>
      <c r="I11" s="109">
        <f t="shared" si="3"/>
        <v>0</v>
      </c>
      <c r="J11" s="83">
        <f t="shared" si="4"/>
        <v>0</v>
      </c>
    </row>
    <row r="12" spans="1:10" ht="21.75" customHeight="1" x14ac:dyDescent="0.25">
      <c r="A12" s="43">
        <v>7</v>
      </c>
      <c r="B12" s="44"/>
      <c r="C12" s="45"/>
      <c r="D12" s="46"/>
      <c r="E12" s="117">
        <f t="shared" si="0"/>
        <v>0</v>
      </c>
      <c r="F12" s="83">
        <f t="shared" si="1"/>
        <v>0</v>
      </c>
      <c r="G12" s="111">
        <f t="shared" si="2"/>
        <v>0</v>
      </c>
      <c r="H12" s="99"/>
      <c r="I12" s="109">
        <f t="shared" si="3"/>
        <v>0</v>
      </c>
      <c r="J12" s="83">
        <f t="shared" si="4"/>
        <v>0</v>
      </c>
    </row>
    <row r="13" spans="1:10" ht="21.75" customHeight="1" x14ac:dyDescent="0.25">
      <c r="A13" s="43">
        <v>8</v>
      </c>
      <c r="B13" s="44"/>
      <c r="C13" s="45"/>
      <c r="D13" s="46"/>
      <c r="E13" s="117">
        <f t="shared" si="0"/>
        <v>0</v>
      </c>
      <c r="F13" s="83">
        <f t="shared" si="1"/>
        <v>0</v>
      </c>
      <c r="G13" s="111">
        <f t="shared" si="2"/>
        <v>0</v>
      </c>
      <c r="H13" s="99"/>
      <c r="I13" s="109">
        <f t="shared" si="3"/>
        <v>0</v>
      </c>
      <c r="J13" s="83">
        <f t="shared" si="4"/>
        <v>0</v>
      </c>
    </row>
    <row r="14" spans="1:10" ht="21.75" customHeight="1" x14ac:dyDescent="0.25">
      <c r="A14" s="43">
        <v>9</v>
      </c>
      <c r="B14" s="44"/>
      <c r="C14" s="45"/>
      <c r="D14" s="46"/>
      <c r="E14" s="117">
        <f t="shared" si="0"/>
        <v>0</v>
      </c>
      <c r="F14" s="83">
        <f t="shared" si="1"/>
        <v>0</v>
      </c>
      <c r="G14" s="111">
        <f t="shared" si="2"/>
        <v>0</v>
      </c>
      <c r="H14" s="99"/>
      <c r="I14" s="109">
        <f t="shared" si="3"/>
        <v>0</v>
      </c>
      <c r="J14" s="83">
        <f t="shared" si="4"/>
        <v>0</v>
      </c>
    </row>
    <row r="15" spans="1:10" ht="21.75" customHeight="1" x14ac:dyDescent="0.25">
      <c r="A15" s="43">
        <v>10</v>
      </c>
      <c r="B15" s="44"/>
      <c r="C15" s="45"/>
      <c r="D15" s="46"/>
      <c r="E15" s="117">
        <f t="shared" si="0"/>
        <v>0</v>
      </c>
      <c r="F15" s="83">
        <f t="shared" si="1"/>
        <v>0</v>
      </c>
      <c r="G15" s="111">
        <f t="shared" si="2"/>
        <v>0</v>
      </c>
      <c r="H15" s="99"/>
      <c r="I15" s="109">
        <f t="shared" si="3"/>
        <v>0</v>
      </c>
      <c r="J15" s="83">
        <f t="shared" si="4"/>
        <v>0</v>
      </c>
    </row>
    <row r="16" spans="1:10" ht="21.75" customHeight="1" x14ac:dyDescent="0.25">
      <c r="A16" s="43">
        <v>11</v>
      </c>
      <c r="B16" s="44"/>
      <c r="C16" s="45"/>
      <c r="D16" s="46"/>
      <c r="E16" s="117">
        <f t="shared" si="0"/>
        <v>0</v>
      </c>
      <c r="F16" s="83">
        <f t="shared" si="1"/>
        <v>0</v>
      </c>
      <c r="G16" s="111">
        <f t="shared" si="2"/>
        <v>0</v>
      </c>
      <c r="H16" s="99"/>
      <c r="I16" s="109">
        <f t="shared" si="3"/>
        <v>0</v>
      </c>
      <c r="J16" s="83">
        <f t="shared" si="4"/>
        <v>0</v>
      </c>
    </row>
    <row r="17" spans="1:10" ht="21.75" customHeight="1" x14ac:dyDescent="0.25">
      <c r="A17" s="43">
        <v>12</v>
      </c>
      <c r="B17" s="44"/>
      <c r="C17" s="45"/>
      <c r="D17" s="46"/>
      <c r="E17" s="117">
        <f t="shared" si="0"/>
        <v>0</v>
      </c>
      <c r="F17" s="83">
        <f t="shared" si="1"/>
        <v>0</v>
      </c>
      <c r="G17" s="111">
        <f t="shared" si="2"/>
        <v>0</v>
      </c>
      <c r="H17" s="99"/>
      <c r="I17" s="109">
        <f t="shared" si="3"/>
        <v>0</v>
      </c>
      <c r="J17" s="83">
        <f t="shared" si="4"/>
        <v>0</v>
      </c>
    </row>
    <row r="18" spans="1:10" ht="21.75" customHeight="1" x14ac:dyDescent="0.25">
      <c r="A18" s="43">
        <v>13</v>
      </c>
      <c r="B18" s="44"/>
      <c r="C18" s="45"/>
      <c r="D18" s="46"/>
      <c r="E18" s="117">
        <f t="shared" si="0"/>
        <v>0</v>
      </c>
      <c r="F18" s="83">
        <f t="shared" si="1"/>
        <v>0</v>
      </c>
      <c r="G18" s="111">
        <f t="shared" si="2"/>
        <v>0</v>
      </c>
      <c r="H18" s="99"/>
      <c r="I18" s="109">
        <f t="shared" si="3"/>
        <v>0</v>
      </c>
      <c r="J18" s="83">
        <f t="shared" si="4"/>
        <v>0</v>
      </c>
    </row>
    <row r="19" spans="1:10" ht="21.75" customHeight="1" x14ac:dyDescent="0.25">
      <c r="A19" s="43">
        <v>14</v>
      </c>
      <c r="B19" s="44"/>
      <c r="C19" s="45"/>
      <c r="D19" s="46"/>
      <c r="E19" s="117">
        <f t="shared" si="0"/>
        <v>0</v>
      </c>
      <c r="F19" s="83">
        <f t="shared" si="1"/>
        <v>0</v>
      </c>
      <c r="G19" s="111">
        <f t="shared" si="2"/>
        <v>0</v>
      </c>
      <c r="H19" s="99"/>
      <c r="I19" s="109">
        <f t="shared" si="3"/>
        <v>0</v>
      </c>
      <c r="J19" s="83">
        <f t="shared" si="4"/>
        <v>0</v>
      </c>
    </row>
    <row r="20" spans="1:10" ht="21.75" customHeight="1" x14ac:dyDescent="0.25">
      <c r="A20" s="43">
        <v>15</v>
      </c>
      <c r="B20" s="44"/>
      <c r="C20" s="45"/>
      <c r="D20" s="46"/>
      <c r="E20" s="117">
        <f t="shared" si="0"/>
        <v>0</v>
      </c>
      <c r="F20" s="83">
        <f t="shared" si="1"/>
        <v>0</v>
      </c>
      <c r="G20" s="111">
        <f t="shared" si="2"/>
        <v>0</v>
      </c>
      <c r="H20" s="99"/>
      <c r="I20" s="109">
        <f t="shared" si="3"/>
        <v>0</v>
      </c>
      <c r="J20" s="83">
        <f t="shared" si="4"/>
        <v>0</v>
      </c>
    </row>
    <row r="21" spans="1:10" ht="21.75" customHeight="1" x14ac:dyDescent="0.25">
      <c r="A21" s="43">
        <v>16</v>
      </c>
      <c r="B21" s="44"/>
      <c r="C21" s="45"/>
      <c r="D21" s="46"/>
      <c r="E21" s="117">
        <f t="shared" si="0"/>
        <v>0</v>
      </c>
      <c r="F21" s="83">
        <f t="shared" si="1"/>
        <v>0</v>
      </c>
      <c r="G21" s="111">
        <f t="shared" si="2"/>
        <v>0</v>
      </c>
      <c r="H21" s="99"/>
      <c r="I21" s="109">
        <f t="shared" si="3"/>
        <v>0</v>
      </c>
      <c r="J21" s="83">
        <f t="shared" si="4"/>
        <v>0</v>
      </c>
    </row>
    <row r="22" spans="1:10" ht="21.75" customHeight="1" x14ac:dyDescent="0.25">
      <c r="A22" s="43">
        <v>17</v>
      </c>
      <c r="B22" s="44"/>
      <c r="C22" s="45"/>
      <c r="D22" s="46"/>
      <c r="E22" s="117">
        <f t="shared" si="0"/>
        <v>0</v>
      </c>
      <c r="F22" s="83">
        <f t="shared" si="1"/>
        <v>0</v>
      </c>
      <c r="G22" s="111">
        <f t="shared" si="2"/>
        <v>0</v>
      </c>
      <c r="H22" s="99"/>
      <c r="I22" s="109">
        <f t="shared" si="3"/>
        <v>0</v>
      </c>
      <c r="J22" s="83">
        <f t="shared" si="4"/>
        <v>0</v>
      </c>
    </row>
    <row r="23" spans="1:10" ht="21.75" customHeight="1" x14ac:dyDescent="0.25">
      <c r="A23" s="43">
        <v>18</v>
      </c>
      <c r="B23" s="44"/>
      <c r="C23" s="45"/>
      <c r="D23" s="46"/>
      <c r="E23" s="117">
        <f t="shared" si="0"/>
        <v>0</v>
      </c>
      <c r="F23" s="83">
        <f t="shared" si="1"/>
        <v>0</v>
      </c>
      <c r="G23" s="111">
        <f t="shared" si="2"/>
        <v>0</v>
      </c>
      <c r="H23" s="99"/>
      <c r="I23" s="109">
        <f t="shared" si="3"/>
        <v>0</v>
      </c>
      <c r="J23" s="83">
        <f t="shared" si="4"/>
        <v>0</v>
      </c>
    </row>
    <row r="24" spans="1:10" ht="21.75" customHeight="1" x14ac:dyDescent="0.25">
      <c r="A24" s="43">
        <v>19</v>
      </c>
      <c r="B24" s="44"/>
      <c r="C24" s="45"/>
      <c r="D24" s="46"/>
      <c r="E24" s="117">
        <f t="shared" si="0"/>
        <v>0</v>
      </c>
      <c r="F24" s="83">
        <f t="shared" si="1"/>
        <v>0</v>
      </c>
      <c r="G24" s="111">
        <f t="shared" si="2"/>
        <v>0</v>
      </c>
      <c r="H24" s="99"/>
      <c r="I24" s="109">
        <f t="shared" si="3"/>
        <v>0</v>
      </c>
      <c r="J24" s="83">
        <f t="shared" si="4"/>
        <v>0</v>
      </c>
    </row>
    <row r="25" spans="1:10" ht="21.75" customHeight="1" x14ac:dyDescent="0.25">
      <c r="A25" s="43">
        <v>20</v>
      </c>
      <c r="B25" s="44"/>
      <c r="C25" s="45"/>
      <c r="D25" s="46"/>
      <c r="E25" s="117">
        <f t="shared" si="0"/>
        <v>0</v>
      </c>
      <c r="F25" s="83">
        <f t="shared" si="1"/>
        <v>0</v>
      </c>
      <c r="G25" s="111">
        <f t="shared" si="2"/>
        <v>0</v>
      </c>
      <c r="H25" s="99"/>
      <c r="I25" s="109">
        <f t="shared" si="3"/>
        <v>0</v>
      </c>
      <c r="J25" s="83">
        <f t="shared" si="4"/>
        <v>0</v>
      </c>
    </row>
    <row r="26" spans="1:10" ht="16.5" thickBot="1" x14ac:dyDescent="0.3">
      <c r="A26" s="43"/>
      <c r="B26" s="49" t="s">
        <v>49</v>
      </c>
      <c r="C26" s="49">
        <f>SUM(C6:C25)</f>
        <v>0</v>
      </c>
      <c r="D26" s="50">
        <f>SUM(D6:D25)</f>
        <v>0</v>
      </c>
      <c r="E26" s="121">
        <f>SUM(E6:E25)</f>
        <v>0</v>
      </c>
      <c r="F26" s="102"/>
      <c r="G26" s="122">
        <f>SUM(G6:G25)</f>
        <v>0</v>
      </c>
      <c r="H26" s="84"/>
      <c r="I26" s="123">
        <f>SUM(I6:I25)</f>
        <v>0</v>
      </c>
      <c r="J26" s="85"/>
    </row>
  </sheetData>
  <sheetProtection algorithmName="SHA-512" hashValue="0JL0x8ER5NxBSvSMGcU0Nrguv08zNqjAaM7Mnl1tPKCVI1LXOvuC83Icoxaf49FN7PfJGfPQ94+dpr+Ib/hnLA==" saltValue="1NbEnMDSw5EQMX5vfUPZfA==" spinCount="100000" sheet="1" objects="1" scenarios="1"/>
  <mergeCells count="13">
    <mergeCell ref="H3:H5"/>
    <mergeCell ref="G3:G5"/>
    <mergeCell ref="J3:J5"/>
    <mergeCell ref="H1:J1"/>
    <mergeCell ref="I3:I5"/>
    <mergeCell ref="G2:J2"/>
    <mergeCell ref="A3:A5"/>
    <mergeCell ref="B3:B5"/>
    <mergeCell ref="C3:C5"/>
    <mergeCell ref="A2:F2"/>
    <mergeCell ref="D3:D5"/>
    <mergeCell ref="E3:E5"/>
    <mergeCell ref="F3:F5"/>
  </mergeCells>
  <phoneticPr fontId="6" type="noConversion"/>
  <conditionalFormatting sqref="F6:F25 J6:J25">
    <cfRule type="cellIs" dxfId="4" priority="1" stopIfTrue="1" operator="equal">
      <formula>"ביטול פריט"</formula>
    </cfRule>
    <cfRule type="cellIs" dxfId="3" priority="2" stopIfTrue="1" operator="equal">
      <formula>"פריט חדש"</formula>
    </cfRule>
  </conditionalFormatting>
  <pageMargins left="0.15748031496062992" right="0.15748031496062992" top="0.98425196850393704" bottom="0.98425196850393704" header="0.51181102362204722" footer="0.51181102362204722"/>
  <pageSetup paperSize="9" scale="84" orientation="landscape" r:id="rId1"/>
  <headerFooter alignWithMargins="0">
    <oddFooter>&amp;Cעמוד 7 מתוך 7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35"/>
    <pageSetUpPr fitToPage="1"/>
  </sheetPr>
  <dimension ref="A1:K35"/>
  <sheetViews>
    <sheetView rightToLeft="1" topLeftCell="A4" zoomScaleNormal="100" workbookViewId="0">
      <selection activeCell="B13" sqref="B13"/>
    </sheetView>
  </sheetViews>
  <sheetFormatPr defaultRowHeight="15.75" x14ac:dyDescent="0.25"/>
  <cols>
    <col min="1" max="1" width="5.28515625" style="47" customWidth="1"/>
    <col min="2" max="2" width="27.85546875" style="47" customWidth="1"/>
    <col min="3" max="3" width="15" style="47" customWidth="1"/>
    <col min="4" max="4" width="16.28515625" style="47" customWidth="1"/>
    <col min="5" max="5" width="15.85546875" style="47" customWidth="1"/>
    <col min="6" max="6" width="14.28515625" style="48" customWidth="1"/>
    <col min="7" max="7" width="13.140625" style="29" customWidth="1"/>
    <col min="8" max="8" width="19" style="29" customWidth="1"/>
    <col min="9" max="9" width="27.5703125" style="29" customWidth="1"/>
    <col min="10" max="10" width="14" style="29" customWidth="1"/>
    <col min="11" max="11" width="13.42578125" style="29" customWidth="1"/>
    <col min="12" max="16384" width="9.140625" style="29"/>
  </cols>
  <sheetData>
    <row r="1" spans="1:11" s="73" customFormat="1" ht="27" customHeight="1" thickBot="1" x14ac:dyDescent="0.5">
      <c r="A1" s="343" t="s">
        <v>171</v>
      </c>
      <c r="B1" s="344"/>
      <c r="C1" s="344"/>
      <c r="D1" s="344"/>
      <c r="E1" s="344"/>
      <c r="F1" s="76" t="s">
        <v>17</v>
      </c>
      <c r="G1" s="79">
        <f>'דף ראשי'!C14</f>
        <v>0</v>
      </c>
      <c r="H1" s="86" t="s">
        <v>18</v>
      </c>
      <c r="I1" s="323">
        <f>'דף ראשי'!C8</f>
        <v>0</v>
      </c>
      <c r="J1" s="323"/>
      <c r="K1" s="324"/>
    </row>
    <row r="2" spans="1:11" s="98" customFormat="1" ht="19.5" thickBot="1" x14ac:dyDescent="0.35">
      <c r="A2" s="312" t="s">
        <v>182</v>
      </c>
      <c r="B2" s="312"/>
      <c r="C2" s="312"/>
      <c r="D2" s="312"/>
      <c r="E2" s="312"/>
      <c r="F2" s="312"/>
      <c r="G2" s="313"/>
      <c r="H2" s="334" t="s">
        <v>172</v>
      </c>
      <c r="I2" s="335"/>
      <c r="J2" s="335"/>
      <c r="K2" s="336"/>
    </row>
    <row r="3" spans="1:11" s="30" customFormat="1" ht="12.75" customHeight="1" x14ac:dyDescent="0.25">
      <c r="A3" s="320" t="s">
        <v>9</v>
      </c>
      <c r="B3" s="320" t="s">
        <v>180</v>
      </c>
      <c r="C3" s="321" t="s">
        <v>3</v>
      </c>
      <c r="D3" s="321" t="s">
        <v>30</v>
      </c>
      <c r="E3" s="322" t="s">
        <v>5</v>
      </c>
      <c r="F3" s="321" t="s">
        <v>6</v>
      </c>
      <c r="G3" s="327" t="s">
        <v>59</v>
      </c>
      <c r="H3" s="328" t="s">
        <v>74</v>
      </c>
      <c r="I3" s="332" t="s">
        <v>21</v>
      </c>
      <c r="J3" s="330" t="s">
        <v>32</v>
      </c>
      <c r="K3" s="325" t="s">
        <v>58</v>
      </c>
    </row>
    <row r="4" spans="1:11" s="30" customFormat="1" ht="12.75" customHeight="1" x14ac:dyDescent="0.25">
      <c r="A4" s="320"/>
      <c r="B4" s="320"/>
      <c r="C4" s="321"/>
      <c r="D4" s="321"/>
      <c r="E4" s="322"/>
      <c r="F4" s="321"/>
      <c r="G4" s="327"/>
      <c r="H4" s="329"/>
      <c r="I4" s="333"/>
      <c r="J4" s="331"/>
      <c r="K4" s="326"/>
    </row>
    <row r="5" spans="1:11" s="30" customFormat="1" ht="16.5" customHeight="1" x14ac:dyDescent="0.25">
      <c r="A5" s="320"/>
      <c r="B5" s="320"/>
      <c r="C5" s="321"/>
      <c r="D5" s="321"/>
      <c r="E5" s="322"/>
      <c r="F5" s="321"/>
      <c r="G5" s="327"/>
      <c r="H5" s="329"/>
      <c r="I5" s="333"/>
      <c r="J5" s="331"/>
      <c r="K5" s="326"/>
    </row>
    <row r="6" spans="1:11" ht="21.75" customHeight="1" x14ac:dyDescent="0.25">
      <c r="A6" s="43">
        <v>1</v>
      </c>
      <c r="B6" s="104"/>
      <c r="C6" s="154"/>
      <c r="D6" s="154"/>
      <c r="E6" s="154"/>
      <c r="F6" s="117">
        <f t="shared" ref="F6:F25" si="0">E6-D6</f>
        <v>0</v>
      </c>
      <c r="G6" s="35">
        <f t="shared" ref="G6:G25" si="1">IF(D6=0,IF(E6=0,0,"פריט חדש"),IF(E6=0,"ביטול פריט",F6/D6))</f>
        <v>0</v>
      </c>
      <c r="H6" s="111">
        <f t="shared" ref="H6:H25" si="2">E6</f>
        <v>0</v>
      </c>
      <c r="I6" s="99"/>
      <c r="J6" s="109">
        <f t="shared" ref="J6:J25" si="3">H6-D6</f>
        <v>0</v>
      </c>
      <c r="K6" s="83">
        <f t="shared" ref="K6:K25" si="4">IF(D6=0,IF(H6=0,0,"פריט חדש"),IF(H6=0,"ביטול פריט",((H6-D6)/D6)))</f>
        <v>0</v>
      </c>
    </row>
    <row r="7" spans="1:11" ht="21.75" customHeight="1" x14ac:dyDescent="0.25">
      <c r="A7" s="43">
        <v>2</v>
      </c>
      <c r="B7" s="104"/>
      <c r="C7" s="154"/>
      <c r="D7" s="154"/>
      <c r="E7" s="154"/>
      <c r="F7" s="117">
        <f t="shared" si="0"/>
        <v>0</v>
      </c>
      <c r="G7" s="35">
        <f t="shared" si="1"/>
        <v>0</v>
      </c>
      <c r="H7" s="111">
        <f t="shared" si="2"/>
        <v>0</v>
      </c>
      <c r="I7" s="99"/>
      <c r="J7" s="109">
        <f t="shared" si="3"/>
        <v>0</v>
      </c>
      <c r="K7" s="83">
        <f t="shared" si="4"/>
        <v>0</v>
      </c>
    </row>
    <row r="8" spans="1:11" ht="21.75" customHeight="1" x14ac:dyDescent="0.25">
      <c r="A8" s="43">
        <v>3</v>
      </c>
      <c r="B8" s="104"/>
      <c r="C8" s="154"/>
      <c r="D8" s="154"/>
      <c r="E8" s="154"/>
      <c r="F8" s="117">
        <f t="shared" si="0"/>
        <v>0</v>
      </c>
      <c r="G8" s="35">
        <f t="shared" si="1"/>
        <v>0</v>
      </c>
      <c r="H8" s="111">
        <f t="shared" si="2"/>
        <v>0</v>
      </c>
      <c r="I8" s="99"/>
      <c r="J8" s="109">
        <f t="shared" si="3"/>
        <v>0</v>
      </c>
      <c r="K8" s="83">
        <f t="shared" si="4"/>
        <v>0</v>
      </c>
    </row>
    <row r="9" spans="1:11" ht="22.5" customHeight="1" x14ac:dyDescent="0.25">
      <c r="A9" s="43">
        <v>4</v>
      </c>
      <c r="B9" s="104"/>
      <c r="C9" s="154"/>
      <c r="D9" s="154"/>
      <c r="E9" s="154"/>
      <c r="F9" s="117">
        <f t="shared" si="0"/>
        <v>0</v>
      </c>
      <c r="G9" s="35">
        <f t="shared" si="1"/>
        <v>0</v>
      </c>
      <c r="H9" s="111">
        <f t="shared" si="2"/>
        <v>0</v>
      </c>
      <c r="I9" s="99"/>
      <c r="J9" s="109">
        <f t="shared" si="3"/>
        <v>0</v>
      </c>
      <c r="K9" s="83">
        <f t="shared" si="4"/>
        <v>0</v>
      </c>
    </row>
    <row r="10" spans="1:11" ht="22.5" customHeight="1" x14ac:dyDescent="0.25">
      <c r="A10" s="43">
        <v>5</v>
      </c>
      <c r="B10" s="104"/>
      <c r="C10" s="154"/>
      <c r="D10" s="154"/>
      <c r="E10" s="154"/>
      <c r="F10" s="117">
        <f t="shared" si="0"/>
        <v>0</v>
      </c>
      <c r="G10" s="35">
        <f t="shared" si="1"/>
        <v>0</v>
      </c>
      <c r="H10" s="111">
        <f t="shared" si="2"/>
        <v>0</v>
      </c>
      <c r="I10" s="99"/>
      <c r="J10" s="109">
        <f t="shared" si="3"/>
        <v>0</v>
      </c>
      <c r="K10" s="83">
        <f t="shared" si="4"/>
        <v>0</v>
      </c>
    </row>
    <row r="11" spans="1:11" ht="22.5" customHeight="1" x14ac:dyDescent="0.25">
      <c r="A11" s="43">
        <v>6</v>
      </c>
      <c r="B11" s="44"/>
      <c r="C11" s="155"/>
      <c r="D11" s="156"/>
      <c r="E11" s="156"/>
      <c r="F11" s="117">
        <f t="shared" si="0"/>
        <v>0</v>
      </c>
      <c r="G11" s="35">
        <f t="shared" si="1"/>
        <v>0</v>
      </c>
      <c r="H11" s="111">
        <f t="shared" si="2"/>
        <v>0</v>
      </c>
      <c r="I11" s="99"/>
      <c r="J11" s="109">
        <f t="shared" si="3"/>
        <v>0</v>
      </c>
      <c r="K11" s="83">
        <f t="shared" si="4"/>
        <v>0</v>
      </c>
    </row>
    <row r="12" spans="1:11" ht="22.5" customHeight="1" x14ac:dyDescent="0.25">
      <c r="A12" s="43">
        <v>7</v>
      </c>
      <c r="B12" s="44"/>
      <c r="C12" s="155"/>
      <c r="D12" s="156"/>
      <c r="E12" s="156"/>
      <c r="F12" s="117">
        <f t="shared" si="0"/>
        <v>0</v>
      </c>
      <c r="G12" s="35">
        <f t="shared" si="1"/>
        <v>0</v>
      </c>
      <c r="H12" s="111">
        <f t="shared" si="2"/>
        <v>0</v>
      </c>
      <c r="I12" s="99"/>
      <c r="J12" s="109">
        <f t="shared" si="3"/>
        <v>0</v>
      </c>
      <c r="K12" s="83">
        <f t="shared" si="4"/>
        <v>0</v>
      </c>
    </row>
    <row r="13" spans="1:11" ht="22.5" customHeight="1" x14ac:dyDescent="0.25">
      <c r="A13" s="43">
        <v>8</v>
      </c>
      <c r="B13" s="44"/>
      <c r="C13" s="155"/>
      <c r="D13" s="156"/>
      <c r="E13" s="156"/>
      <c r="F13" s="117">
        <f t="shared" si="0"/>
        <v>0</v>
      </c>
      <c r="G13" s="35">
        <f t="shared" si="1"/>
        <v>0</v>
      </c>
      <c r="H13" s="111">
        <f t="shared" si="2"/>
        <v>0</v>
      </c>
      <c r="I13" s="99"/>
      <c r="J13" s="109">
        <f t="shared" si="3"/>
        <v>0</v>
      </c>
      <c r="K13" s="83">
        <f t="shared" si="4"/>
        <v>0</v>
      </c>
    </row>
    <row r="14" spans="1:11" ht="22.5" customHeight="1" x14ac:dyDescent="0.25">
      <c r="A14" s="43">
        <v>9</v>
      </c>
      <c r="B14" s="44"/>
      <c r="C14" s="155"/>
      <c r="D14" s="156"/>
      <c r="E14" s="156"/>
      <c r="F14" s="117">
        <f t="shared" si="0"/>
        <v>0</v>
      </c>
      <c r="G14" s="35">
        <f t="shared" si="1"/>
        <v>0</v>
      </c>
      <c r="H14" s="111">
        <f t="shared" si="2"/>
        <v>0</v>
      </c>
      <c r="I14" s="99"/>
      <c r="J14" s="109">
        <f t="shared" si="3"/>
        <v>0</v>
      </c>
      <c r="K14" s="83">
        <f t="shared" si="4"/>
        <v>0</v>
      </c>
    </row>
    <row r="15" spans="1:11" ht="22.5" customHeight="1" x14ac:dyDescent="0.25">
      <c r="A15" s="43">
        <v>10</v>
      </c>
      <c r="B15" s="44"/>
      <c r="C15" s="155"/>
      <c r="D15" s="156"/>
      <c r="E15" s="156"/>
      <c r="F15" s="117">
        <f t="shared" si="0"/>
        <v>0</v>
      </c>
      <c r="G15" s="35">
        <f t="shared" si="1"/>
        <v>0</v>
      </c>
      <c r="H15" s="111">
        <f t="shared" si="2"/>
        <v>0</v>
      </c>
      <c r="I15" s="99"/>
      <c r="J15" s="109">
        <f t="shared" si="3"/>
        <v>0</v>
      </c>
      <c r="K15" s="83">
        <f t="shared" si="4"/>
        <v>0</v>
      </c>
    </row>
    <row r="16" spans="1:11" ht="22.5" customHeight="1" x14ac:dyDescent="0.25">
      <c r="A16" s="43">
        <v>11</v>
      </c>
      <c r="B16" s="44"/>
      <c r="C16" s="155"/>
      <c r="D16" s="156"/>
      <c r="E16" s="156"/>
      <c r="F16" s="117">
        <f t="shared" si="0"/>
        <v>0</v>
      </c>
      <c r="G16" s="35">
        <f t="shared" si="1"/>
        <v>0</v>
      </c>
      <c r="H16" s="111">
        <f t="shared" si="2"/>
        <v>0</v>
      </c>
      <c r="I16" s="99"/>
      <c r="J16" s="109">
        <f t="shared" si="3"/>
        <v>0</v>
      </c>
      <c r="K16" s="83">
        <f t="shared" si="4"/>
        <v>0</v>
      </c>
    </row>
    <row r="17" spans="1:11" ht="22.5" customHeight="1" x14ac:dyDescent="0.25">
      <c r="A17" s="43">
        <v>12</v>
      </c>
      <c r="B17" s="44"/>
      <c r="C17" s="155"/>
      <c r="D17" s="156"/>
      <c r="E17" s="156"/>
      <c r="F17" s="117">
        <f t="shared" si="0"/>
        <v>0</v>
      </c>
      <c r="G17" s="35">
        <f t="shared" si="1"/>
        <v>0</v>
      </c>
      <c r="H17" s="111">
        <f t="shared" si="2"/>
        <v>0</v>
      </c>
      <c r="I17" s="99"/>
      <c r="J17" s="109">
        <f t="shared" si="3"/>
        <v>0</v>
      </c>
      <c r="K17" s="83">
        <f t="shared" si="4"/>
        <v>0</v>
      </c>
    </row>
    <row r="18" spans="1:11" ht="22.5" customHeight="1" x14ac:dyDescent="0.25">
      <c r="A18" s="43">
        <v>13</v>
      </c>
      <c r="B18" s="44"/>
      <c r="C18" s="155"/>
      <c r="D18" s="156"/>
      <c r="E18" s="156"/>
      <c r="F18" s="117">
        <f t="shared" si="0"/>
        <v>0</v>
      </c>
      <c r="G18" s="35">
        <f t="shared" si="1"/>
        <v>0</v>
      </c>
      <c r="H18" s="111">
        <f t="shared" si="2"/>
        <v>0</v>
      </c>
      <c r="I18" s="99"/>
      <c r="J18" s="109">
        <f t="shared" si="3"/>
        <v>0</v>
      </c>
      <c r="K18" s="83">
        <f t="shared" si="4"/>
        <v>0</v>
      </c>
    </row>
    <row r="19" spans="1:11" ht="22.5" customHeight="1" x14ac:dyDescent="0.25">
      <c r="A19" s="43">
        <v>14</v>
      </c>
      <c r="B19" s="44"/>
      <c r="C19" s="155"/>
      <c r="D19" s="156"/>
      <c r="E19" s="156"/>
      <c r="F19" s="117">
        <f t="shared" si="0"/>
        <v>0</v>
      </c>
      <c r="G19" s="35">
        <f t="shared" si="1"/>
        <v>0</v>
      </c>
      <c r="H19" s="111">
        <f t="shared" si="2"/>
        <v>0</v>
      </c>
      <c r="I19" s="99"/>
      <c r="J19" s="109">
        <f t="shared" si="3"/>
        <v>0</v>
      </c>
      <c r="K19" s="83">
        <f t="shared" si="4"/>
        <v>0</v>
      </c>
    </row>
    <row r="20" spans="1:11" ht="22.5" customHeight="1" x14ac:dyDescent="0.25">
      <c r="A20" s="43">
        <v>15</v>
      </c>
      <c r="B20" s="44"/>
      <c r="C20" s="155"/>
      <c r="D20" s="156"/>
      <c r="E20" s="156"/>
      <c r="F20" s="117">
        <f t="shared" si="0"/>
        <v>0</v>
      </c>
      <c r="G20" s="35">
        <f t="shared" si="1"/>
        <v>0</v>
      </c>
      <c r="H20" s="111">
        <f t="shared" si="2"/>
        <v>0</v>
      </c>
      <c r="I20" s="99"/>
      <c r="J20" s="109">
        <f t="shared" si="3"/>
        <v>0</v>
      </c>
      <c r="K20" s="83">
        <f t="shared" si="4"/>
        <v>0</v>
      </c>
    </row>
    <row r="21" spans="1:11" ht="22.5" customHeight="1" x14ac:dyDescent="0.25">
      <c r="A21" s="43">
        <v>16</v>
      </c>
      <c r="B21" s="44"/>
      <c r="C21" s="155"/>
      <c r="D21" s="156"/>
      <c r="E21" s="156"/>
      <c r="F21" s="117">
        <f t="shared" si="0"/>
        <v>0</v>
      </c>
      <c r="G21" s="35">
        <f t="shared" si="1"/>
        <v>0</v>
      </c>
      <c r="H21" s="111">
        <f t="shared" si="2"/>
        <v>0</v>
      </c>
      <c r="I21" s="99"/>
      <c r="J21" s="109">
        <f t="shared" si="3"/>
        <v>0</v>
      </c>
      <c r="K21" s="83">
        <f t="shared" si="4"/>
        <v>0</v>
      </c>
    </row>
    <row r="22" spans="1:11" ht="22.5" customHeight="1" x14ac:dyDescent="0.25">
      <c r="A22" s="43">
        <v>17</v>
      </c>
      <c r="B22" s="44"/>
      <c r="C22" s="155"/>
      <c r="D22" s="156"/>
      <c r="E22" s="156"/>
      <c r="F22" s="117">
        <f t="shared" si="0"/>
        <v>0</v>
      </c>
      <c r="G22" s="35">
        <f t="shared" si="1"/>
        <v>0</v>
      </c>
      <c r="H22" s="111">
        <f t="shared" si="2"/>
        <v>0</v>
      </c>
      <c r="I22" s="99"/>
      <c r="J22" s="109">
        <f t="shared" si="3"/>
        <v>0</v>
      </c>
      <c r="K22" s="83">
        <f t="shared" si="4"/>
        <v>0</v>
      </c>
    </row>
    <row r="23" spans="1:11" ht="22.5" customHeight="1" x14ac:dyDescent="0.25">
      <c r="A23" s="43">
        <v>18</v>
      </c>
      <c r="B23" s="44"/>
      <c r="C23" s="155"/>
      <c r="D23" s="156"/>
      <c r="E23" s="156"/>
      <c r="F23" s="117">
        <f t="shared" si="0"/>
        <v>0</v>
      </c>
      <c r="G23" s="35">
        <f t="shared" si="1"/>
        <v>0</v>
      </c>
      <c r="H23" s="111">
        <f t="shared" si="2"/>
        <v>0</v>
      </c>
      <c r="I23" s="99"/>
      <c r="J23" s="109">
        <f t="shared" si="3"/>
        <v>0</v>
      </c>
      <c r="K23" s="83">
        <f t="shared" si="4"/>
        <v>0</v>
      </c>
    </row>
    <row r="24" spans="1:11" ht="22.5" customHeight="1" x14ac:dyDescent="0.25">
      <c r="A24" s="43">
        <v>19</v>
      </c>
      <c r="B24" s="44"/>
      <c r="C24" s="155"/>
      <c r="D24" s="156"/>
      <c r="E24" s="156"/>
      <c r="F24" s="117">
        <f t="shared" si="0"/>
        <v>0</v>
      </c>
      <c r="G24" s="35">
        <f t="shared" si="1"/>
        <v>0</v>
      </c>
      <c r="H24" s="111">
        <f t="shared" si="2"/>
        <v>0</v>
      </c>
      <c r="I24" s="99"/>
      <c r="J24" s="109">
        <f t="shared" si="3"/>
        <v>0</v>
      </c>
      <c r="K24" s="83">
        <f t="shared" si="4"/>
        <v>0</v>
      </c>
    </row>
    <row r="25" spans="1:11" ht="22.5" customHeight="1" x14ac:dyDescent="0.25">
      <c r="A25" s="43">
        <v>20</v>
      </c>
      <c r="B25" s="44"/>
      <c r="C25" s="155"/>
      <c r="D25" s="156"/>
      <c r="E25" s="156"/>
      <c r="F25" s="117">
        <f t="shared" si="0"/>
        <v>0</v>
      </c>
      <c r="G25" s="35">
        <f t="shared" si="1"/>
        <v>0</v>
      </c>
      <c r="H25" s="111">
        <f t="shared" si="2"/>
        <v>0</v>
      </c>
      <c r="I25" s="99"/>
      <c r="J25" s="109">
        <f t="shared" si="3"/>
        <v>0</v>
      </c>
      <c r="K25" s="83">
        <f t="shared" si="4"/>
        <v>0</v>
      </c>
    </row>
    <row r="26" spans="1:11" s="51" customFormat="1" ht="16.5" thickBot="1" x14ac:dyDescent="0.3">
      <c r="A26" s="100"/>
      <c r="B26" s="100"/>
      <c r="C26" s="52" t="s">
        <v>49</v>
      </c>
      <c r="D26" s="52">
        <f>SUM(D6:D25)</f>
        <v>0</v>
      </c>
      <c r="E26" s="52">
        <f t="shared" ref="E26:J26" si="5">SUM(E6:E25)</f>
        <v>0</v>
      </c>
      <c r="F26" s="52">
        <f t="shared" si="5"/>
        <v>0</v>
      </c>
      <c r="G26" s="149"/>
      <c r="H26" s="152">
        <f t="shared" si="5"/>
        <v>0</v>
      </c>
      <c r="I26" s="153">
        <f t="shared" si="5"/>
        <v>0</v>
      </c>
      <c r="J26" s="153">
        <f t="shared" si="5"/>
        <v>0</v>
      </c>
      <c r="K26" s="87"/>
    </row>
    <row r="27" spans="1:11" x14ac:dyDescent="0.25">
      <c r="A27" s="157"/>
    </row>
    <row r="33" spans="1:1" x14ac:dyDescent="0.25">
      <c r="A33" s="47">
        <f>A34</f>
        <v>1</v>
      </c>
    </row>
    <row r="34" spans="1:1" x14ac:dyDescent="0.25">
      <c r="A34" s="47">
        <f>+'דף ראשי'!$C$80</f>
        <v>1</v>
      </c>
    </row>
    <row r="35" spans="1:1" x14ac:dyDescent="0.25">
      <c r="A35" s="47" cm="1">
        <f t="array" ref="A35">INDEX('דף ראשי'!I81:I116,A33)</f>
        <v>0</v>
      </c>
    </row>
  </sheetData>
  <sheetProtection algorithmName="SHA-512" hashValue="6SiC/J7xzffT4zmUlwNU/HEDcAbvfyqsl2XRKh69bE7RI6zqEkn0efBQ2Afb6X0K3VRXCoCQ2v0OXj0l2Boe3g==" saltValue="OQYXQ7q0A9SYvRZtUI2LLA==" spinCount="100000" sheet="1" objects="1" scenarios="1"/>
  <mergeCells count="15">
    <mergeCell ref="K3:K5"/>
    <mergeCell ref="I1:K1"/>
    <mergeCell ref="A2:G2"/>
    <mergeCell ref="H2:K2"/>
    <mergeCell ref="A3:A5"/>
    <mergeCell ref="B3:B5"/>
    <mergeCell ref="C3:C5"/>
    <mergeCell ref="D3:D5"/>
    <mergeCell ref="E3:E5"/>
    <mergeCell ref="F3:F5"/>
    <mergeCell ref="A1:E1"/>
    <mergeCell ref="H3:H5"/>
    <mergeCell ref="I3:I5"/>
    <mergeCell ref="J3:J5"/>
    <mergeCell ref="G3:G5"/>
  </mergeCells>
  <phoneticPr fontId="6" type="noConversion"/>
  <conditionalFormatting sqref="A1:K32">
    <cfRule type="expression" dxfId="2" priority="3">
      <formula>$A$35=0</formula>
    </cfRule>
  </conditionalFormatting>
  <conditionalFormatting sqref="G6:G25 K6:K25">
    <cfRule type="cellIs" dxfId="1" priority="1" operator="equal">
      <formula>"פריט חדש"</formula>
    </cfRule>
    <cfRule type="cellIs" dxfId="0" priority="2" operator="equal">
      <formula>"ביטול פריט"</formula>
    </cfRule>
  </conditionalFormatting>
  <pageMargins left="0.26" right="0.34" top="0.78" bottom="1" header="0.5" footer="0.5"/>
  <pageSetup paperSize="9" scale="78" orientation="landscape" horizontalDpi="1200" verticalDpi="1200" r:id="rId1"/>
  <headerFooter alignWithMargins="0">
    <oddFooter>עמוד &amp;P מתוך &amp;N</oddFooter>
  </headerFooter>
  <ignoredErrors>
    <ignoredError sqref="H6:H25" unlocked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mtDocumentsCT" ma:contentTypeID="0x010100C568DB52D9D0A14D9B2FDCC96666E9F2007948130EC3DB064584E219954237AF39050108010038E436025776714BB060DB26E4C71BD8" ma:contentTypeVersion="82" ma:contentTypeDescription="" ma:contentTypeScope="" ma:versionID="4ae9a060a8167be7536b2ed8abaa3f38">
  <xsd:schema xmlns:xsd="http://www.w3.org/2001/XMLSchema" xmlns:xs="http://www.w3.org/2001/XMLSchema" xmlns:p="http://schemas.microsoft.com/office/2006/metadata/properties" xmlns:ns1="http://schemas.microsoft.com/sharepoint/v3" xmlns:ns2="605e85f2-268e-450d-9afb-d305d42b267e" xmlns:ns3="http://schemas.microsoft.com/sharepoint/v4" xmlns:ns4="66d4f5a1-0dd0-43d9-9f6c-c5ab407d47a8" targetNamespace="http://schemas.microsoft.com/office/2006/metadata/properties" ma:root="true" ma:fieldsID="d441a9d77c50e502e8f3264639699ddb" ns1:_="" ns2:_="" ns3:_="" ns4:_="">
    <xsd:import namespace="http://schemas.microsoft.com/sharepoint/v3"/>
    <xsd:import namespace="605e85f2-268e-450d-9afb-d305d42b267e"/>
    <xsd:import namespace="http://schemas.microsoft.com/sharepoint/v4"/>
    <xsd:import namespace="66d4f5a1-0dd0-43d9-9f6c-c5ab407d47a8"/>
    <xsd:element name="properties">
      <xsd:complexType>
        <xsd:sequence>
          <xsd:element name="documentManagement">
            <xsd:complexType>
              <xsd:all>
                <xsd:element ref="ns2:GovXMainTitle" minOccurs="0"/>
                <xsd:element ref="ns2:GovXDescription" minOccurs="0"/>
                <xsd:element ref="ns2:GovXDescriptionImg" minOccurs="0"/>
                <xsd:element ref="ns2:GovXContentSection" minOccurs="0"/>
                <xsd:element ref="ns1:PublishingStartDate" minOccurs="0"/>
                <xsd:element ref="ns1:PublishingExpirationDate" minOccurs="0"/>
                <xsd:element ref="ns1:PublishingContact" minOccurs="0"/>
                <xsd:element ref="ns1:PublishingContactEmail" minOccurs="0"/>
                <xsd:element ref="ns1:PublishingContactName" minOccurs="0"/>
                <xsd:element ref="ns1:PublishingContactPicture" minOccurs="0"/>
                <xsd:element ref="ns1:PublishingRollupImage" minOccurs="0"/>
                <xsd:element ref="ns1:Audience" minOccurs="0"/>
                <xsd:element ref="ns2:GovXEventDate" minOccurs="0"/>
                <xsd:element ref="ns2:GovXRobotsFollow" minOccurs="0"/>
                <xsd:element ref="ns2:GovXRobotsIndex" minOccurs="0"/>
                <xsd:element ref="ns2:GovXLanguage" minOccurs="0"/>
                <xsd:element ref="ns2:NewStatus" minOccurs="0"/>
                <xsd:element ref="ns2:MMDSubjectsTaxHTField0" minOccurs="0"/>
                <xsd:element ref="ns2:MMDAudienceTaxHTField0" minOccurs="0"/>
                <xsd:element ref="ns1:PublishingPageLayout" minOccurs="0"/>
                <xsd:element ref="ns1:PublishingVariationGroupID" minOccurs="0"/>
                <xsd:element ref="ns1:PublishingVariationRelationshipLinkFieldID" minOccurs="0"/>
                <xsd:element ref="ns2:TaxCatchAll" minOccurs="0"/>
                <xsd:element ref="ns2:TaxCatchAllLabel" minOccurs="0"/>
                <xsd:element ref="ns2:hd629a283e1e41e7b148932bae66dfc5" minOccurs="0"/>
                <xsd:element ref="ns2:MMDTypesTaxHTField0" minOccurs="0"/>
                <xsd:element ref="ns3:IconOverlay" minOccurs="0"/>
                <xsd:element ref="ns1:URL" minOccurs="0"/>
                <xsd:element ref="ns2:MMDUnitsNameTaxHTField0" minOccurs="0"/>
                <xsd:element ref="ns2:RelatedUnits" minOccurs="0"/>
                <xsd:element ref="ns4:Hamadan" minOccurs="0"/>
                <xsd:element ref="ns4:StepMadaan" minOccurs="0"/>
                <xsd:element ref="ns4:RelevantProcedure" minOccurs="0"/>
                <xsd:element ref="ns2:HiddenURL" minOccurs="0"/>
                <xsd:element ref="ns4:MaslolimMerkazHashkao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מתזמן תאריך התחלה" ma:hidden="true" ma:internalName="PublishingStartDate" ma:readOnly="false">
      <xsd:simpleType>
        <xsd:restriction base="dms:Unknown"/>
      </xsd:simpleType>
    </xsd:element>
    <xsd:element name="PublishingExpirationDate" ma:index="11" nillable="true" ma:displayName="מתזמן תאריך סיום" ma:hidden="true" ma:internalName="PublishingExpirationDate" ma:readOnly="false">
      <xsd:simpleType>
        <xsd:restriction base="dms:Unknown"/>
      </xsd:simpleType>
    </xsd:element>
    <xsd:element name="PublishingContact" ma:index="12" nillable="true" ma:displayName="איש קשר" ma:hidden="true" ma:list="UserInfo" ma:internalName="PublishingContact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ingContactEmail" ma:index="13" nillable="true" ma:displayName="כתובת הדואר האלקטרוני של איש הקשר" ma:hidden="true" ma:internalName="PublishingContactEmail" ma:readOnly="false">
      <xsd:simpleType>
        <xsd:restriction base="dms:Text">
          <xsd:maxLength value="255"/>
        </xsd:restriction>
      </xsd:simpleType>
    </xsd:element>
    <xsd:element name="PublishingContactName" ma:index="14" nillable="true" ma:displayName="שם איש קשר" ma:hidden="true" ma:internalName="PublishingContactName" ma:readOnly="false">
      <xsd:simpleType>
        <xsd:restriction base="dms:Text">
          <xsd:maxLength value="255"/>
        </xsd:restriction>
      </xsd:simpleType>
    </xsd:element>
    <xsd:element name="PublishingContactPicture" ma:index="15" nillable="true" ma:displayName="תמונת איש הקשר" ma:format="Image" ma:hidden="true" ma:internalName="PublishingContactPictur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RollupImage" ma:index="16" nillable="true" ma:displayName="תמונת סיכום" ma:hidden="true" ma:internalName="PublishingRollupImage" ma:readOnly="false">
      <xsd:simpleType>
        <xsd:restriction base="dms:Unknown"/>
      </xsd:simpleType>
    </xsd:element>
    <xsd:element name="Audience" ma:index="17" nillable="true" ma:displayName="קהלי יעד" ma:description="" ma:hidden="true" ma:internalName="Audience" ma:readOnly="false">
      <xsd:simpleType>
        <xsd:restriction base="dms:Unknown"/>
      </xsd:simpleType>
    </xsd:element>
    <xsd:element name="PublishingPageLayout" ma:index="27" nillable="true" ma:displayName="פריסת דף" ma:internalName="PublishingPageLayout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VariationGroupID" ma:index="28" nillable="true" ma:displayName="מזהה קבוצת וריאציות" ma:hidden="true" ma:internalName="PublishingVariationGroupID">
      <xsd:simpleType>
        <xsd:restriction base="dms:Text">
          <xsd:maxLength value="255"/>
        </xsd:restriction>
      </xsd:simpleType>
    </xsd:element>
    <xsd:element name="PublishingVariationRelationshipLinkFieldID" ma:index="29" nillable="true" ma:displayName="קישור יחסי גומלין של וריאציות" ma:hidden="true" ma:internalName="PublishingVariationRelationshipLinkFieldID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URL" ma:index="39" nillable="true" ma:displayName="כתובת 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5e85f2-268e-450d-9afb-d305d42b267e" elementFormDefault="qualified">
    <xsd:import namespace="http://schemas.microsoft.com/office/2006/documentManagement/types"/>
    <xsd:import namespace="http://schemas.microsoft.com/office/infopath/2007/PartnerControls"/>
    <xsd:element name="GovXMainTitle" ma:index="2" nillable="true" ma:displayName="שם השירות" ma:internalName="GovXMainTitle">
      <xsd:simpleType>
        <xsd:restriction base="dms:Text">
          <xsd:maxLength value="255"/>
        </xsd:restriction>
      </xsd:simpleType>
    </xsd:element>
    <xsd:element name="GovXDescription" ma:index="3" nillable="true" ma:displayName="GovXDescription" ma:internalName="GovXDescription">
      <xsd:simpleType>
        <xsd:restriction base="dms:Note">
          <xsd:maxLength value="255"/>
        </xsd:restriction>
      </xsd:simpleType>
    </xsd:element>
    <xsd:element name="GovXDescriptionImg" ma:index="7" nillable="true" ma:displayName="GovXDescriptionImg" ma:internalName="GovXDescriptionImg">
      <xsd:simpleType>
        <xsd:restriction base="dms:Unknown"/>
      </xsd:simpleType>
    </xsd:element>
    <xsd:element name="GovXContentSection" ma:index="8" nillable="true" ma:displayName="תקציר הדף" ma:hidden="true" ma:internalName="GovXContentSection" ma:readOnly="false">
      <xsd:simpleType>
        <xsd:restriction base="dms:Unknown"/>
      </xsd:simpleType>
    </xsd:element>
    <xsd:element name="GovXEventDate" ma:index="18" nillable="true" ma:displayName="GovXEventDate" ma:format="DateTime" ma:hidden="true" ma:internalName="GovXEventDate" ma:readOnly="false">
      <xsd:simpleType>
        <xsd:restriction base="dms:DateTime"/>
      </xsd:simpleType>
    </xsd:element>
    <xsd:element name="GovXRobotsFollow" ma:index="19" nillable="true" ma:displayName="GovXRobotsFollow" ma:default="1" ma:internalName="GovXRobotsFollow">
      <xsd:simpleType>
        <xsd:restriction base="dms:Boolean"/>
      </xsd:simpleType>
    </xsd:element>
    <xsd:element name="GovXRobotsIndex" ma:index="20" nillable="true" ma:displayName="GovXRobotsIndex" ma:default="1" ma:internalName="GovXRobotsIndex">
      <xsd:simpleType>
        <xsd:restriction base="dms:Boolean"/>
      </xsd:simpleType>
    </xsd:element>
    <xsd:element name="GovXLanguage" ma:index="21" nillable="true" ma:displayName="GovXLanguage" ma:internalName="GovXLanguage">
      <xsd:simpleType>
        <xsd:restriction base="dms:Unknown"/>
      </xsd:simpleType>
    </xsd:element>
    <xsd:element name="NewStatus" ma:index="22" nillable="true" ma:displayName="NewStatus" ma:hidden="true" ma:internalName="NewStatus" ma:readOnly="false">
      <xsd:simpleType>
        <xsd:restriction base="dms:Text"/>
      </xsd:simpleType>
    </xsd:element>
    <xsd:element name="MMDSubjectsTaxHTField0" ma:index="24" nillable="true" ma:taxonomy="true" ma:internalName="MMDSubjectsTaxHTField0" ma:taxonomyFieldName="MMDSubjects" ma:displayName="נושאים" ma:readOnly="false" ma:default="" ma:fieldId="{d4be236a-0356-4000-8c21-7c99900f1b40}" ma:taxonomyMulti="true" ma:sspId="2d5cfe0b-92d6-45e7-9728-978dd18bac77" ma:termSetId="a239ac66-6e19-4894-9a6d-0b635cdc56b4" ma:anchorId="3d199f33-0334-4fb9-a28c-1825654b603d" ma:open="false" ma:isKeyword="false">
      <xsd:complexType>
        <xsd:sequence>
          <xsd:element ref="pc:Terms" minOccurs="0" maxOccurs="1"/>
        </xsd:sequence>
      </xsd:complexType>
    </xsd:element>
    <xsd:element name="MMDAudienceTaxHTField0" ma:index="26" nillable="true" ma:taxonomy="true" ma:internalName="MMDAudienceTaxHTField0" ma:taxonomyFieldName="MMDAudience" ma:displayName="MMDAudience" ma:default="" ma:fieldId="{3c15929f-8c37-40c6-8d45-39d2a27c8ebd}" ma:taxonomyMulti="true" ma:sspId="2d5cfe0b-92d6-45e7-9728-978dd18bac77" ma:termSetId="a239ac66-6e19-4894-9a6d-0b635cdc56b4" ma:anchorId="293e6317-d625-4045-86b8-b7c79c02edb4" ma:open="false" ma:isKeyword="false">
      <xsd:complexType>
        <xsd:sequence>
          <xsd:element ref="pc:Terms" minOccurs="0" maxOccurs="1"/>
        </xsd:sequence>
      </xsd:complexType>
    </xsd:element>
    <xsd:element name="TaxCatchAll" ma:index="34" nillable="true" ma:displayName="עמודת 'תפוס הכל' של טקסונומיה" ma:hidden="true" ma:list="{4ea5708e-0740-470e-a7ce-b06ee08034f5}" ma:internalName="TaxCatchAll" ma:showField="CatchAllData" ma:web="605e85f2-268e-450d-9afb-d305d42b26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5" nillable="true" ma:displayName="עמודת 'תפוס הכל' של טקסונומיה1" ma:hidden="true" ma:list="{4ea5708e-0740-470e-a7ce-b06ee08034f5}" ma:internalName="TaxCatchAllLabel" ma:readOnly="true" ma:showField="CatchAllDataLabel" ma:web="605e85f2-268e-450d-9afb-d305d42b26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629a283e1e41e7b148932bae66dfc5" ma:index="36" nillable="true" ma:taxonomy="true" ma:internalName="hd629a283e1e41e7b148932bae66dfc5" ma:taxonomyFieldName="MMDRelatedUnits" ma:displayName="יחידות קשורות" ma:default="" ma:fieldId="{1d629a28-3e1e-41e7-b148-932bae66dfc5}" ma:taxonomyMulti="true" ma:sspId="2d5cfe0b-92d6-45e7-9728-978dd18bac77" ma:termSetId="a239ac66-6e19-4894-9a6d-0b635cdc56b4" ma:anchorId="3bedd0f0-7648-42b6-8482-dc552c7f0340" ma:open="false" ma:isKeyword="false">
      <xsd:complexType>
        <xsd:sequence>
          <xsd:element ref="pc:Terms" minOccurs="0" maxOccurs="1"/>
        </xsd:sequence>
      </xsd:complexType>
    </xsd:element>
    <xsd:element name="MMDTypesTaxHTField0" ma:index="37" nillable="true" ma:taxonomy="true" ma:internalName="MMDTypesTaxHTField0" ma:taxonomyFieldName="MMDTypes" ma:displayName="סוג מסמך" ma:default="" ma:fieldId="{fa0486b9-0a56-4dae-8d9d-1d0e3ed62ab8}" ma:sspId="2d5cfe0b-92d6-45e7-9728-978dd18bac77" ma:termSetId="a239ac66-6e19-4894-9a6d-0b635cdc56b4" ma:anchorId="b004abf7-d52f-4e04-bc60-f14f3738b736" ma:open="false" ma:isKeyword="false">
      <xsd:complexType>
        <xsd:sequence>
          <xsd:element ref="pc:Terms" minOccurs="0" maxOccurs="1"/>
        </xsd:sequence>
      </xsd:complexType>
    </xsd:element>
    <xsd:element name="MMDUnitsNameTaxHTField0" ma:index="41" nillable="true" ma:taxonomy="true" ma:internalName="MMDUnitsNameTaxHTField0" ma:taxonomyFieldName="MMDUnitsName" ma:displayName="MMDUnitsName" ma:readOnly="false" ma:default="" ma:fieldId="{650b01ae-ebd3-442b-8817-15405c5daf08}" ma:sspId="2d5cfe0b-92d6-45e7-9728-978dd18bac77" ma:termSetId="a239ac66-6e19-4894-9a6d-0b635cdc56b4" ma:anchorId="3bedd0f0-7648-42b6-8482-dc552c7f0340" ma:open="false" ma:isKeyword="false">
      <xsd:complexType>
        <xsd:sequence>
          <xsd:element ref="pc:Terms" minOccurs="0" maxOccurs="1"/>
        </xsd:sequence>
      </xsd:complexType>
    </xsd:element>
    <xsd:element name="RelatedUnits" ma:index="42" nillable="true" ma:displayName="RelatedUnits" ma:hidden="true" ma:internalName="RelatedUnits" ma:readOnly="false">
      <xsd:simpleType>
        <xsd:restriction base="dms:Unknown"/>
      </xsd:simpleType>
    </xsd:element>
    <xsd:element name="HiddenURL" ma:index="46" nillable="true" ma:displayName="HiddenURL" ma:format="Hyperlink" ma:internalName="Hidden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8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4f5a1-0dd0-43d9-9f6c-c5ab407d47a8" elementFormDefault="qualified">
    <xsd:import namespace="http://schemas.microsoft.com/office/2006/documentManagement/types"/>
    <xsd:import namespace="http://schemas.microsoft.com/office/infopath/2007/PartnerControls"/>
    <xsd:element name="Hamadan" ma:index="43" nillable="true" ma:displayName="תכנית" ma:format="Dropdown" ma:internalName="Hamadan">
      <xsd:simpleType>
        <xsd:restriction base="dms:Choice">
          <xsd:enumeration value="קרן המופ"/>
          <xsd:enumeration value="החממות הטכנולוגיות"/>
          <xsd:enumeration value="מסלולי מגנ&quot;ט"/>
          <xsd:enumeration value="מסלולים בינלאומיים"/>
          <xsd:enumeration value="תנופה"/>
          <xsd:enumeration value="מיסוי והשקעות"/>
          <xsd:enumeration value="קרן תמורה"/>
        </xsd:restriction>
      </xsd:simpleType>
    </xsd:element>
    <xsd:element name="StepMadaan" ma:index="44" nillable="true" ma:displayName="שלב בתהליך" ma:format="Dropdown" ma:internalName="StepMadaan">
      <xsd:simpleType>
        <xsd:restriction base="dms:Choice">
          <xsd:enumeration value="אישור"/>
          <xsd:enumeration value="בדיקה"/>
          <xsd:enumeration value="בקשה"/>
          <xsd:enumeration value="סגירה"/>
          <xsd:enumeration value="תמלוגים"/>
          <xsd:enumeration value="ביצוע"/>
          <xsd:enumeration value="מיסוי והשקעות"/>
          <xsd:enumeration value="ערעור"/>
          <xsd:enumeration value="בנק"/>
        </xsd:restriction>
      </xsd:simpleType>
    </xsd:element>
    <xsd:element name="RelevantProcedure" ma:index="45" nillable="true" ma:displayName="RelevantProcedure" ma:description="נוהל קשור" ma:internalName="RelevantProcedure">
      <xsd:simpleType>
        <xsd:restriction base="dms:Unknown"/>
      </xsd:simpleType>
    </xsd:element>
    <xsd:element name="MaslolimMerkazHashkaot" ma:index="47" nillable="true" ma:displayName="מסלולים" ma:description="לכאו יש להזין שמות מסלולים של מרכז ההשקעות" ma:format="Dropdown" ma:internalName="MaslolimMerkazHashkaot">
      <xsd:simpleType>
        <xsd:restriction base="dms:Choice">
          <xsd:enumeration value="מסלול מענקים"/>
          <xsd:enumeration value="מסלולי תעסוקה"/>
          <xsd:enumeration value="מסלולי כלכלה ירוקה"/>
          <xsd:enumeration value="השכרה למגורים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3" ma:displayName="סוג תוכן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vXEventDate xmlns="605e85f2-268e-450d-9afb-d305d42b267e" xsi:nil="true"/>
    <GovXLanguage xmlns="605e85f2-268e-450d-9afb-d305d42b267e">heIL</GovXLanguage>
    <MMDSubjectsTaxHTField0 xmlns="605e85f2-268e-450d-9afb-d305d42b267e">
      <Terms xmlns="http://schemas.microsoft.com/office/infopath/2007/PartnerControls">
        <TermInfo xmlns="http://schemas.microsoft.com/office/infopath/2007/PartnerControls">
          <TermName xmlns="http://schemas.microsoft.com/office/infopath/2007/PartnerControls">המדען הראשי</TermName>
          <TermId xmlns="http://schemas.microsoft.com/office/infopath/2007/PartnerControls">0c656e7f-2f4f-4390-acb7-bfb0216e263b</TermId>
        </TermInfo>
        <TermInfo xmlns="http://schemas.microsoft.com/office/infopath/2007/PartnerControls">
          <TermName xmlns="http://schemas.microsoft.com/office/infopath/2007/PartnerControls">מחקר ופיתוח</TermName>
          <TermId xmlns="http://schemas.microsoft.com/office/infopath/2007/PartnerControls">3e648f8a-743e-4cc0-a40a-3063a19707eb</TermId>
        </TermInfo>
      </Terms>
    </MMDSubjectsTaxHTField0>
    <GovXDescriptionImg xmlns="605e85f2-268e-450d-9afb-d305d42b267e" xsi:nil="true"/>
    <PublishingRollupImage xmlns="http://schemas.microsoft.com/sharepoint/v3" xsi:nil="true"/>
    <NewStatus xmlns="605e85f2-268e-450d-9afb-d305d42b267e">DonotShow</NewStatus>
    <PublishingContactEmail xmlns="http://schemas.microsoft.com/sharepoint/v3" xsi:nil="true"/>
    <GovXRobotsFollow xmlns="605e85f2-268e-450d-9afb-d305d42b267e">true</GovXRobotsFollow>
    <GovXRobotsIndex xmlns="605e85f2-268e-450d-9afb-d305d42b267e">true</GovXRobotsIndex>
    <MMDAudienceTaxHTField0 xmlns="605e85f2-268e-450d-9afb-d305d42b267e">
      <Terms xmlns="http://schemas.microsoft.com/office/infopath/2007/PartnerControls"/>
    </MMDAudienceTaxHTField0>
    <HiddenURL xmlns="605e85f2-268e-450d-9afb-d305d42b267e">
      <Url xsi:nil="true"/>
      <Description xsi:nil="true"/>
    </HiddenURL>
    <PublishingVariationRelationshipLinkFieldID xmlns="http://schemas.microsoft.com/sharepoint/v3">
      <Url xsi:nil="true"/>
      <Description xsi:nil="true"/>
    </PublishingVariationRelationshipLinkFieldID>
    <IconOverlay xmlns="http://schemas.microsoft.com/sharepoint/v4" xsi:nil="true"/>
    <MaslolimMerkazHashkaot xmlns="66d4f5a1-0dd0-43d9-9f6c-c5ab407d47a8" xsi:nil="true"/>
    <GovXMainTitle xmlns="605e85f2-268e-450d-9afb-d305d42b267e">נספח ט1' - בקשה לשינויים תקציביים</GovXMainTitle>
    <PublishingVariationGroupID xmlns="http://schemas.microsoft.com/sharepoint/v3" xsi:nil="true"/>
    <URL xmlns="http://schemas.microsoft.com/sharepoint/v3">
      <Url xsi:nil="true"/>
      <Description xsi:nil="true"/>
    </URL>
    <GovXDescription xmlns="605e85f2-268e-450d-9afb-d305d42b267e" xsi:nil="true"/>
    <hd629a283e1e41e7b148932bae66dfc5 xmlns="605e85f2-268e-450d-9afb-d305d42b267e">
      <Terms xmlns="http://schemas.microsoft.com/office/infopath/2007/PartnerControls">
        <TermInfo xmlns="http://schemas.microsoft.com/office/infopath/2007/PartnerControls">
          <TermName xmlns="http://schemas.microsoft.com/office/infopath/2007/PartnerControls">המדען הראשי</TermName>
          <TermId xmlns="http://schemas.microsoft.com/office/infopath/2007/PartnerControls">44ceba6c-a312-49a8-b6d7-8bc9b6fc6cc6</TermId>
        </TermInfo>
      </Terms>
    </hd629a283e1e41e7b148932bae66dfc5>
    <Audience xmlns="http://schemas.microsoft.com/sharepoint/v3" xsi:nil="true"/>
    <MMDUnitsNameTaxHTField0 xmlns="605e85f2-268e-450d-9afb-d305d42b267e">
      <Terms xmlns="http://schemas.microsoft.com/office/infopath/2007/PartnerControls"/>
    </MMDUnitsNameTaxHTField0>
    <Hamadan xmlns="66d4f5a1-0dd0-43d9-9f6c-c5ab407d47a8">קרן המופ</Hamadan>
    <PublishingExpirationDate xmlns="http://schemas.microsoft.com/sharepoint/v3" xsi:nil="true"/>
    <RelatedUnits xmlns="605e85f2-268e-450d-9afb-d305d42b267e" xsi:nil="true"/>
    <PublishingContactPicture xmlns="http://schemas.microsoft.com/sharepoint/v3">
      <Url xsi:nil="true"/>
      <Description xsi:nil="true"/>
    </PublishingContactPicture>
    <PublishingStartDate xmlns="http://schemas.microsoft.com/sharepoint/v3" xsi:nil="true"/>
    <RelevantProcedure xmlns="66d4f5a1-0dd0-43d9-9f6c-c5ab407d47a8">נוהל ניהול מערכת הכספים לצרכי מו"פ והגשת דו"חות ביצוע במהלך תקופת המו"פ ובסיומה 200-03</RelevantProcedure>
    <PublishingContact xmlns="http://schemas.microsoft.com/sharepoint/v3">
      <UserInfo>
        <DisplayName/>
        <AccountId xsi:nil="true"/>
        <AccountType/>
      </UserInfo>
    </PublishingContact>
    <PublishingContactName xmlns="http://schemas.microsoft.com/sharepoint/v3" xsi:nil="true"/>
    <MMDTypesTaxHTField0 xmlns="605e85f2-268e-450d-9afb-d305d42b267e">
      <Terms xmlns="http://schemas.microsoft.com/office/infopath/2007/PartnerControls">
        <TermInfo xmlns="http://schemas.microsoft.com/office/infopath/2007/PartnerControls">
          <TermName xmlns="http://schemas.microsoft.com/office/infopath/2007/PartnerControls">טופס פיזי</TermName>
          <TermId xmlns="http://schemas.microsoft.com/office/infopath/2007/PartnerControls">7ca24818-2b6d-4f44-918e-2e7db6c243f2</TermId>
        </TermInfo>
      </Terms>
    </MMDTypesTaxHTField0>
    <StepMadaan xmlns="66d4f5a1-0dd0-43d9-9f6c-c5ab407d47a8">ביצוע</StepMadaan>
    <GovXContentSection xmlns="605e85f2-268e-450d-9afb-d305d42b267e" xsi:nil="true"/>
    <TaxCatchAll xmlns="605e85f2-268e-450d-9afb-d305d42b267e">
      <Value>207</Value>
      <Value>84</Value>
      <Value>58</Value>
      <Value>167</Value>
    </TaxCatchAll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CA5EFC-DF26-4113-BB4A-2778248BEE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5e85f2-268e-450d-9afb-d305d42b267e"/>
    <ds:schemaRef ds:uri="http://schemas.microsoft.com/sharepoint/v4"/>
    <ds:schemaRef ds:uri="66d4f5a1-0dd0-43d9-9f6c-c5ab407d47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DF0882-FBE8-4D27-BC2A-B439DE429DAE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66d4f5a1-0dd0-43d9-9f6c-c5ab407d47a8"/>
    <ds:schemaRef ds:uri="http://purl.org/dc/terms/"/>
    <ds:schemaRef ds:uri="http://schemas.microsoft.com/sharepoint/v3"/>
    <ds:schemaRef ds:uri="605e85f2-268e-450d-9afb-d305d42b267e"/>
    <ds:schemaRef ds:uri="http://schemas.microsoft.com/sharepoint/v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BA4BA7C-EF33-46FC-9FBF-FA1453C1065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BD04C8CF-C843-4A12-B372-0F1199194F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11</vt:i4>
      </vt:variant>
      <vt:variant>
        <vt:lpstr>טווחים בעלי שם</vt:lpstr>
      </vt:variant>
      <vt:variant>
        <vt:i4>1</vt:i4>
      </vt:variant>
    </vt:vector>
  </HeadingPairs>
  <TitlesOfParts>
    <vt:vector size="12" baseType="lpstr">
      <vt:lpstr>הסברים למילוי בקשה</vt:lpstr>
      <vt:lpstr>דף ראשי</vt:lpstr>
      <vt:lpstr>כח אדם</vt:lpstr>
      <vt:lpstr>חומרים</vt:lpstr>
      <vt:lpstr>קבלני משנה בישראל</vt:lpstr>
      <vt:lpstr>קבלני משנה חוץ לארץ</vt:lpstr>
      <vt:lpstr>ציוד </vt:lpstr>
      <vt:lpstr>התאמת מוצר</vt:lpstr>
      <vt:lpstr>שיווק</vt:lpstr>
      <vt:lpstr>שונות ופטנטים</vt:lpstr>
      <vt:lpstr>ציוד יעודי</vt:lpstr>
      <vt:lpstr>'כח אדם'!WPrint_TitlesW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נספח ט1' - בקשה לשינויים תקציביים</dc:title>
  <dc:creator>Ran</dc:creator>
  <cp:lastModifiedBy>Oren Atias</cp:lastModifiedBy>
  <cp:lastPrinted>2007-07-26T05:49:58Z</cp:lastPrinted>
  <dcterms:created xsi:type="dcterms:W3CDTF">2000-12-04T22:17:04Z</dcterms:created>
  <dcterms:modified xsi:type="dcterms:W3CDTF">2024-12-31T10:12:07Z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latedUnits">
    <vt:lpwstr>58;#המדען הראשי|44ceba6c-a312-49a8-b6d7-8bc9b6fc6cc6</vt:lpwstr>
  </property>
  <property fmtid="{D5CDD505-2E9C-101B-9397-08002B2CF9AE}" pid="3" name="MMDAudience">
    <vt:lpwstr/>
  </property>
  <property fmtid="{D5CDD505-2E9C-101B-9397-08002B2CF9AE}" pid="4" name="MMDSubjects">
    <vt:lpwstr>167;#המדען הראשי|0c656e7f-2f4f-4390-acb7-bfb0216e263b;#84;#מחקר ופיתוח|3e648f8a-743e-4cc0-a40a-3063a19707eb</vt:lpwstr>
  </property>
  <property fmtid="{D5CDD505-2E9C-101B-9397-08002B2CF9AE}" pid="5" name="MMDTypes">
    <vt:lpwstr>207;#טופס פיזי|7ca24818-2b6d-4f44-918e-2e7db6c243f2</vt:lpwstr>
  </property>
  <property fmtid="{D5CDD505-2E9C-101B-9397-08002B2CF9AE}" pid="6" name="MMDUnitsName">
    <vt:lpwstr/>
  </property>
  <property fmtid="{D5CDD505-2E9C-101B-9397-08002B2CF9AE}" pid="7" name="Order">
    <vt:lpwstr>13000.0000000000</vt:lpwstr>
  </property>
</Properties>
</file>