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5970" yWindow="0" windowWidth="5970" windowHeight="5955" tabRatio="698" activeTab="0"/>
  </bookViews>
  <sheets>
    <sheet name="ראשי-פרטים כלליים וריכוז הוצאות" sheetId="1" r:id="rId1"/>
    <sheet name="כח אדם - שכר" sheetId="2" r:id="rId2"/>
    <sheet name="חומרים " sheetId="3" r:id="rId3"/>
    <sheet name="קבלני משנה " sheetId="4" r:id="rId4"/>
    <sheet name="ציוד" sheetId="5" r:id="rId5"/>
    <sheet name="שונות" sheetId="6" r:id="rId6"/>
    <sheet name="שיווק" sheetId="7" r:id="rId7"/>
  </sheets>
  <definedNames>
    <definedName name="_01_02">'ראשי-פרטים כלליים וריכוז הוצאות'!$B$63:$B$93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'!$T$3:$T$42</definedName>
    <definedName name="kablanim_location">'קבלני משנה '!$D$3:$D$42</definedName>
    <definedName name="kablanim_takziv">'קבלני משנה '!$Q$3:$Q$42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'שיווק'!$N$3:$N$42</definedName>
    <definedName name="shivuk_teur">'שיווק'!$B$3:$B$42</definedName>
    <definedName name="shonot_takziv">'שונות'!$R$3:$R$42</definedName>
    <definedName name="shonot_teur">'שונות'!$B$3:$B$42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4">'ציוד'!$1:$2</definedName>
    <definedName name="_xlnm.Print_Titles" localSheetId="3">'קבלני משנה '!$1:$2</definedName>
    <definedName name="_xlnm.Print_Titles" localSheetId="5">'שונות'!$1:$2</definedName>
    <definedName name="Z_0C0A7354_1E68_4AF0_8238_6CB67405E9AA_.wvu.Cols" localSheetId="1" hidden="1">'כח אדם - שכר'!#REF!</definedName>
    <definedName name="ziyud_cost">'ציוד'!$D$3:$D$42</definedName>
    <definedName name="ziyud_kamut">'ציוד'!$E$3:$E$42</definedName>
    <definedName name="ziyud_mispar_hodashim">'ציוד'!$D$1</definedName>
    <definedName name="ziyud_takziv">'ציוד'!$R$3:$R$42</definedName>
    <definedName name="ziyud_teur">'ציוד'!$B$3:$B$42</definedName>
    <definedName name="טקסט1" localSheetId="1">'כח אדם - שכר'!$A$4</definedName>
    <definedName name="טקסט4" localSheetId="5">'שונות'!#REF!</definedName>
    <definedName name="נפתח1" localSheetId="1">'כח אדם - שכר'!#REF!</definedName>
    <definedName name="עדתאריך">'ראשי-פרטים כלליים וריכוז הוצאות'!$B$63:$B$93</definedName>
    <definedName name="קוד_שכר">'ראשי-פרטים כלליים וריכוז הוצאות'!$A$40:$A$45</definedName>
    <definedName name="רבעון">'ראשי-פרטים כלליים וריכוז הוצאות'!$A$48:$A$52</definedName>
    <definedName name="רבעון_ראשון">'ראשי-פרטים כלליים וריכוז הוצאות'!$A$49:$A$52</definedName>
    <definedName name="תאריך">'ראשי-פרטים כלליים וריכוז הוצאות'!$A$63:$A$93</definedName>
  </definedNames>
  <calcPr fullCalcOnLoad="1"/>
</workbook>
</file>

<file path=xl/comments1.xml><?xml version="1.0" encoding="utf-8"?>
<comments xmlns="http://schemas.openxmlformats.org/spreadsheetml/2006/main">
  <authors>
    <author>BAKARA4</author>
    <author>tamas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</commentList>
</comments>
</file>

<file path=xl/comments2.xml><?xml version="1.0" encoding="utf-8"?>
<comments xmlns="http://schemas.openxmlformats.org/spreadsheetml/2006/main">
  <authors>
    <author>madan</author>
    <author>rany</author>
    <author>eitan.r</author>
  </authors>
  <commentList>
    <comment ref="C231" author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E3" authorId="1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בכיר רגיל
קוד 2=  אחר רגיל
קוד 3=  עובד בחממה מופרטת
</t>
        </r>
      </text>
    </comment>
    <comment ref="F2" authorId="1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 val="single"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 val="single"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2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0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<sst xmlns="http://schemas.openxmlformats.org/spreadsheetml/2006/main" count="395" uniqueCount="182">
  <si>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</si>
  <si>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</si>
  <si>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</si>
  <si>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</si>
  <si>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</si>
  <si>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</si>
  <si>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</si>
  <si>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</si>
  <si>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</si>
  <si>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</si>
  <si>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</si>
  <si>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קוד שכר</t>
  </si>
  <si>
    <t>תיאור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</si>
  <si>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</si>
  <si>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</si>
  <si>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</si>
  <si>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</si>
  <si>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</si>
  <si>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</si>
  <si>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</si>
  <si>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</si>
  <si>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</si>
  <si>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</si>
  <si>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סטודנט בעל מלגה</t>
  </si>
  <si>
    <t>סעיף כח אדם - שכר</t>
  </si>
  <si>
    <t>סעיף חומרים וציוד מתכלה</t>
  </si>
  <si>
    <t>תאריך:</t>
  </si>
  <si>
    <t>סעיף ציוד</t>
  </si>
  <si>
    <t>סה"כ משכורות + תקורה:</t>
  </si>
  <si>
    <t>סה"כ משכורות:</t>
  </si>
  <si>
    <t>תקורה לשכר:</t>
  </si>
  <si>
    <t>מס' חומר</t>
  </si>
  <si>
    <t>נימוק לשינוי ולהורדות שכר</t>
  </si>
  <si>
    <t>טבלת קודי שכר (הקשה על תא זה תחזיר אותך לראשית הטבלה)</t>
  </si>
  <si>
    <t>פרטים כלליים</t>
  </si>
  <si>
    <t>תקף מתאריך:</t>
  </si>
  <si>
    <t>E-MAIL</t>
  </si>
  <si>
    <t>פקס חברה</t>
  </si>
  <si>
    <t>טלפון חברה</t>
  </si>
  <si>
    <t>קישור לאתר המדען הראשי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</si>
  <si>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</si>
  <si>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</si>
  <si>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</si>
  <si>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</si>
  <si>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</si>
  <si>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</si>
  <si>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</si>
  <si>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</si>
  <si>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</si>
  <si>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</si>
  <si>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</si>
  <si>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</si>
  <si>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</si>
  <si>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</si>
  <si>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</si>
  <si>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</si>
  <si>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</si>
  <si>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</si>
  <si>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</si>
  <si>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</si>
  <si>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</si>
  <si>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</si>
  <si>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</si>
  <si>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</si>
  <si>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</si>
  <si>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</si>
  <si>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</si>
  <si>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</si>
  <si>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סעיף שונות</t>
  </si>
  <si>
    <t>הפעילות</t>
  </si>
  <si>
    <t>תוצאות הפעילות בתכנית המו"פ</t>
  </si>
  <si>
    <t>תאור הציוד או הפריט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</si>
  <si>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</si>
  <si>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</si>
  <si>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</si>
  <si>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</si>
  <si>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</si>
  <si>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</si>
  <si>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</si>
  <si>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</si>
  <si>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</rPr>
      <t>(נקלט אוטומטית מתוך הגליונות)</t>
    </r>
  </si>
  <si>
    <t>תקציבאי מדע"ר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</si>
  <si>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</si>
  <si>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</si>
  <si>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</si>
  <si>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</si>
  <si>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</si>
  <si>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</si>
  <si>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</si>
  <si>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</si>
  <si>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</si>
  <si>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</si>
  <si>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</si>
  <si>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</si>
  <si>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</si>
  <si>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</si>
  <si>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</si>
  <si>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</si>
  <si>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</si>
  <si>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</si>
  <si>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</si>
  <si>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</si>
  <si>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</si>
  <si>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 xml:space="preserve">סעיף קבלני משנה </t>
  </si>
  <si>
    <t>סה"כ מומלץ בודק מקצועי</t>
  </si>
  <si>
    <t>סה"כ תיקצוב סופי - תקציבים מדע"ר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</si>
  <si>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</si>
  <si>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</si>
  <si>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</si>
  <si>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</si>
  <si>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</si>
  <si>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</si>
  <si>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</si>
  <si>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</si>
  <si>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</si>
  <si>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</si>
  <si>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</si>
  <si>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</si>
  <si>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</si>
  <si>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</si>
  <si>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</si>
  <si>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</si>
  <si>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</si>
  <si>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</si>
  <si>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</si>
  <si>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</si>
  <si>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איש קשר ללשכת המדען הראשי</t>
  </si>
  <si>
    <t>מספר חברה ברשם החברות (ח.פ.)</t>
  </si>
  <si>
    <t>גרסה:</t>
  </si>
  <si>
    <t>המלצה על קיצוץ אחיד, שיעור הקיצוץ (ה-% שתקליד יופחת מכל פריט):</t>
  </si>
  <si>
    <t>איש סגל אקדמי בשבתון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</si>
  <si>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</si>
  <si>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</si>
  <si>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</si>
  <si>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</si>
  <si>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</si>
  <si>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</si>
  <si>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</si>
  <si>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</si>
  <si>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</si>
  <si>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</si>
  <si>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</si>
  <si>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 val="single"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</si>
  <si>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</si>
  <si>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</si>
  <si>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</si>
  <si>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</si>
  <si>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</si>
  <si>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</si>
  <si>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</si>
  <si>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</si>
  <si>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</si>
  <si>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תושב חוזר</t>
  </si>
  <si>
    <t>לא</t>
  </si>
  <si>
    <t>כן</t>
  </si>
  <si>
    <t>(חתימה וחותמת)</t>
  </si>
  <si>
    <t>סעיף שיווק</t>
  </si>
  <si>
    <t>שיווק</t>
  </si>
  <si>
    <t xml:space="preserve">מחיר יחידה בש"ח מומלץ </t>
  </si>
  <si>
    <t>סכום בש"ח מומלץ בודק</t>
  </si>
  <si>
    <t xml:space="preserve">סכום בש"ח מומלץ </t>
  </si>
  <si>
    <t>הלוואה / מענק</t>
  </si>
  <si>
    <t>מס' הציוד</t>
  </si>
  <si>
    <t>בודק מקצועי - תקצוב ציוד</t>
  </si>
  <si>
    <t>תקצביאי מדען ראשי - תקצוב ציוד</t>
  </si>
  <si>
    <t>תאור הפעילויות בהן נוטל חלק הציוד</t>
  </si>
  <si>
    <t xml:space="preserve">ציוד </t>
  </si>
  <si>
    <t>חלקיות משרה (לא ניתן לשינוי)</t>
  </si>
  <si>
    <t>מס' תיק בלשכת המדען</t>
  </si>
  <si>
    <t>א</t>
  </si>
  <si>
    <t>נ</t>
  </si>
  <si>
    <t>מנהל/ת הכספים</t>
  </si>
  <si>
    <t>שם החממה</t>
  </si>
  <si>
    <t>תקופת הזכיון:</t>
  </si>
  <si>
    <t>רגיל</t>
  </si>
  <si>
    <t>01/2017</t>
  </si>
  <si>
    <t>תקציב מבוקש להפעלת מעבדה לחדשנות</t>
  </si>
  <si>
    <t>(על המעבדה למלא רק את התאים הצבועים בלבן)</t>
  </si>
  <si>
    <t>נושא הזיכיון</t>
  </si>
  <si>
    <t>מס' חודשי זיכיון:</t>
  </si>
  <si>
    <t>כתובת המעבדה: רחוב</t>
  </si>
  <si>
    <t>מנהל המעבדה לחדשנות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</si>
</sst>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$-1010000]d/m/yyyy;@"/>
    <numFmt numFmtId="166" formatCode="[$-1010000]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&lt;=9999999][$-1000000]###\-####;[$-1000000]\(###\)\ ###\-####"/>
    <numFmt numFmtId="172" formatCode="mm/yy"/>
    <numFmt numFmtId="173" formatCode="mmm\-yyyy"/>
    <numFmt numFmtId="174" formatCode="0.000"/>
    <numFmt numFmtId="175" formatCode="[$-1010000]m/d/yyyy;@"/>
    <numFmt numFmtId="176" formatCode="0.0%"/>
    <numFmt numFmtId="177" formatCode="#,##0.0"/>
    <numFmt numFmtId="178" formatCode="#,##0.000"/>
    <numFmt numFmtId="179" formatCode="mm/yyyy"/>
    <numFmt numFmtId="180" formatCode="#,##0_ ;[Red]\-#,##0\ "/>
    <numFmt numFmtId="181" formatCode="[$-1000000]00000"/>
    <numFmt numFmtId="182" formatCode="0.0"/>
    <numFmt numFmtId="183" formatCode="_ * #,##0.0_ ;_ * \-#,##0.0_ ;_ * &quot;-&quot;??_ ;_ @_ "/>
    <numFmt numFmtId="184" formatCode="#,##0.0_ ;[Red]\-#,##0.0\ "/>
    <numFmt numFmtId="185" formatCode="#,##0.00_ ;[Red]\-#,##0.00\ "/>
    <numFmt numFmtId="186" formatCode="0.000%"/>
    <numFmt numFmtId="187" formatCode="_ * #,##0_ ;_ * \-#,##0_ ;_ * &quot;-&quot;??_ ;_ @_ "/>
  </numFmts>
  <fonts count="70">
    <font>
      <sz val="10"/>
      <name val="Arial"/>
      <family val="0"/>
    </font>
    <font>
      <b/>
      <sz val="14"/>
      <name val="David"/>
      <family val="2"/>
    </font>
    <font>
      <b/>
      <sz val="12"/>
      <name val="David"/>
      <family val="2"/>
    </font>
    <font>
      <sz val="11"/>
      <name val="David"/>
      <family val="2"/>
    </font>
    <font>
      <b/>
      <sz val="12"/>
      <color indexed="8"/>
      <name val="David"/>
      <family val="2"/>
    </font>
    <font>
      <sz val="8"/>
      <name val="Arial"/>
      <family val="2"/>
    </font>
    <font>
      <b/>
      <sz val="10"/>
      <name val="David"/>
      <family val="2"/>
    </font>
    <font>
      <sz val="12"/>
      <name val="David"/>
      <family val="2"/>
    </font>
    <font>
      <sz val="10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David"/>
      <family val="2"/>
    </font>
    <font>
      <b/>
      <sz val="14"/>
      <name val="Aharoni"/>
      <family val="0"/>
    </font>
    <font>
      <b/>
      <sz val="10"/>
      <name val="Aharoni"/>
      <family val="0"/>
    </font>
    <font>
      <b/>
      <sz val="16"/>
      <name val="Aharoni"/>
      <family val="0"/>
    </font>
    <font>
      <b/>
      <sz val="11"/>
      <name val="David"/>
      <family val="2"/>
    </font>
    <font>
      <b/>
      <sz val="12"/>
      <color indexed="12"/>
      <name val="David"/>
      <family val="2"/>
    </font>
    <font>
      <b/>
      <sz val="13"/>
      <name val="David"/>
      <family val="2"/>
    </font>
    <font>
      <b/>
      <sz val="12"/>
      <name val="Aharoni"/>
      <family val="0"/>
    </font>
    <font>
      <b/>
      <u val="single"/>
      <sz val="10"/>
      <name val="David"/>
      <family val="2"/>
    </font>
    <font>
      <b/>
      <u val="single"/>
      <sz val="22"/>
      <name val="Aharoni"/>
      <family val="0"/>
    </font>
    <font>
      <b/>
      <u val="single"/>
      <sz val="12"/>
      <name val="David"/>
      <family val="2"/>
    </font>
    <font>
      <u val="single"/>
      <sz val="12"/>
      <color indexed="12"/>
      <name val="David"/>
      <family val="2"/>
    </font>
    <font>
      <b/>
      <sz val="13"/>
      <color indexed="12"/>
      <name val="David"/>
      <family val="2"/>
    </font>
    <font>
      <b/>
      <sz val="14"/>
      <color indexed="12"/>
      <name val="David"/>
      <family val="2"/>
    </font>
    <font>
      <sz val="14"/>
      <color indexed="12"/>
      <name val="David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9"/>
      <name val="Aharoni"/>
      <family val="0"/>
    </font>
    <font>
      <sz val="10"/>
      <color indexed="9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0"/>
      <name val="Aharoni"/>
      <family val="0"/>
    </font>
    <font>
      <sz val="10"/>
      <color theme="0"/>
      <name val="David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indexed="45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41" fontId="0" fillId="0" borderId="0" applyFont="0" applyFill="0" applyBorder="0" applyAlignment="0" applyProtection="0"/>
    <xf numFmtId="0" fontId="63" fillId="30" borderId="2" applyNumberFormat="0" applyAlignment="0" applyProtection="0"/>
    <xf numFmtId="0" fontId="64" fillId="31" borderId="0" applyNumberFormat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wrapText="1" readingOrder="2"/>
      <protection/>
    </xf>
    <xf numFmtId="0" fontId="2" fillId="33" borderId="0" xfId="0" applyFont="1" applyFill="1" applyBorder="1" applyAlignment="1" applyProtection="1">
      <alignment horizontal="center" wrapText="1" readingOrder="2"/>
      <protection/>
    </xf>
    <xf numFmtId="0" fontId="2" fillId="33" borderId="0" xfId="0" applyFont="1" applyFill="1" applyBorder="1" applyAlignment="1" applyProtection="1">
      <alignment horizontal="right" wrapText="1" readingOrder="2"/>
      <protection/>
    </xf>
    <xf numFmtId="14" fontId="2" fillId="33" borderId="0" xfId="0" applyNumberFormat="1" applyFont="1" applyFill="1" applyBorder="1" applyAlignment="1" applyProtection="1">
      <alignment horizontal="center" wrapText="1" readingOrder="2"/>
      <protection/>
    </xf>
    <xf numFmtId="0" fontId="7" fillId="33" borderId="11" xfId="0" applyFont="1" applyFill="1" applyBorder="1" applyAlignment="1" applyProtection="1">
      <alignment horizontal="center" wrapText="1" readingOrder="2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171" fontId="3" fillId="33" borderId="0" xfId="0" applyNumberFormat="1" applyFont="1" applyFill="1" applyBorder="1" applyAlignment="1" applyProtection="1">
      <alignment horizontal="right" vertical="top" wrapText="1"/>
      <protection/>
    </xf>
    <xf numFmtId="171" fontId="3" fillId="33" borderId="11" xfId="0" applyNumberFormat="1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vertical="top" wrapText="1" readingOrder="2"/>
      <protection/>
    </xf>
    <xf numFmtId="0" fontId="7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vertical="top" wrapText="1" readingOrder="2"/>
      <protection/>
    </xf>
    <xf numFmtId="0" fontId="8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wrapText="1" readingOrder="2"/>
      <protection/>
    </xf>
    <xf numFmtId="0" fontId="8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4" fontId="2" fillId="33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72" fontId="8" fillId="34" borderId="0" xfId="0" applyNumberFormat="1" applyFont="1" applyFill="1" applyAlignment="1" applyProtection="1">
      <alignment/>
      <protection/>
    </xf>
    <xf numFmtId="172" fontId="8" fillId="0" borderId="0" xfId="0" applyNumberFormat="1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left" vertical="top" wrapText="1" readingOrder="2"/>
      <protection/>
    </xf>
    <xf numFmtId="0" fontId="16" fillId="0" borderId="0" xfId="0" applyFont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wrapText="1" readingOrder="2"/>
      <protection/>
    </xf>
    <xf numFmtId="0" fontId="8" fillId="0" borderId="0" xfId="0" applyFont="1" applyAlignment="1" applyProtection="1">
      <alignment horizontal="center"/>
      <protection/>
    </xf>
    <xf numFmtId="3" fontId="8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14" xfId="0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vertical="center" wrapText="1" readingOrder="2"/>
      <protection/>
    </xf>
    <xf numFmtId="3" fontId="6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Border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right" vertical="top" wrapText="1" readingOrder="2"/>
      <protection/>
    </xf>
    <xf numFmtId="0" fontId="8" fillId="35" borderId="0" xfId="0" applyFont="1" applyFill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 wrapText="1" readingOrder="2"/>
      <protection/>
    </xf>
    <xf numFmtId="0" fontId="6" fillId="33" borderId="20" xfId="0" applyFont="1" applyFill="1" applyBorder="1" applyAlignment="1" applyProtection="1">
      <alignment horizontal="center" wrapText="1" readingOrder="2"/>
      <protection/>
    </xf>
    <xf numFmtId="0" fontId="6" fillId="33" borderId="14" xfId="0" applyFont="1" applyFill="1" applyBorder="1" applyAlignment="1" applyProtection="1">
      <alignment horizontal="center" wrapText="1" readingOrder="2"/>
      <protection/>
    </xf>
    <xf numFmtId="0" fontId="6" fillId="33" borderId="21" xfId="0" applyFont="1" applyFill="1" applyBorder="1" applyAlignment="1" applyProtection="1">
      <alignment horizontal="center" wrapText="1" readingOrder="2"/>
      <protection/>
    </xf>
    <xf numFmtId="0" fontId="8" fillId="35" borderId="0" xfId="0" applyFont="1" applyFill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vertical="center" wrapText="1" readingOrder="2"/>
      <protection/>
    </xf>
    <xf numFmtId="3" fontId="6" fillId="33" borderId="22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3" xfId="0" applyNumberFormat="1" applyFont="1" applyFill="1" applyBorder="1" applyAlignment="1" applyProtection="1">
      <alignment horizontal="center" vertical="center" wrapText="1" readingOrder="2"/>
      <protection/>
    </xf>
    <xf numFmtId="0" fontId="8" fillId="35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 wrapText="1" readingOrder="2"/>
      <protection/>
    </xf>
    <xf numFmtId="3" fontId="6" fillId="33" borderId="2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25" xfId="0" applyFont="1" applyFill="1" applyBorder="1" applyAlignment="1" applyProtection="1">
      <alignment vertical="center" wrapText="1" readingOrder="2"/>
      <protection/>
    </xf>
    <xf numFmtId="3" fontId="6" fillId="33" borderId="26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7" xfId="0" applyNumberFormat="1" applyFont="1" applyFill="1" applyBorder="1" applyAlignment="1" applyProtection="1">
      <alignment horizontal="center" vertical="center" wrapText="1" readingOrder="2"/>
      <protection/>
    </xf>
    <xf numFmtId="0" fontId="6" fillId="0" borderId="0" xfId="0" applyFont="1" applyFill="1" applyBorder="1" applyAlignment="1" applyProtection="1">
      <alignment horizontal="justify" vertical="top" wrapText="1" readingOrder="2"/>
      <protection/>
    </xf>
    <xf numFmtId="0" fontId="8" fillId="0" borderId="0" xfId="0" applyFont="1" applyBorder="1" applyAlignment="1" applyProtection="1">
      <alignment horizontal="right"/>
      <protection/>
    </xf>
    <xf numFmtId="0" fontId="8" fillId="36" borderId="14" xfId="0" applyFont="1" applyFill="1" applyBorder="1" applyAlignment="1" applyProtection="1">
      <alignment horizontal="center" wrapText="1"/>
      <protection/>
    </xf>
    <xf numFmtId="0" fontId="8" fillId="36" borderId="14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80" fontId="8" fillId="0" borderId="20" xfId="0" applyNumberFormat="1" applyFont="1" applyBorder="1" applyAlignment="1" applyProtection="1">
      <alignment horizontal="center" vertical="center" wrapText="1"/>
      <protection/>
    </xf>
    <xf numFmtId="3" fontId="8" fillId="0" borderId="14" xfId="0" applyNumberFormat="1" applyFont="1" applyBorder="1" applyAlignment="1" applyProtection="1">
      <alignment horizontal="center" vertical="center" wrapText="1" readingOrder="2"/>
      <protection/>
    </xf>
    <xf numFmtId="180" fontId="8" fillId="0" borderId="14" xfId="0" applyNumberFormat="1" applyFont="1" applyBorder="1" applyAlignment="1" applyProtection="1">
      <alignment horizontal="center" vertical="center" wrapText="1" readingOrder="1"/>
      <protection/>
    </xf>
    <xf numFmtId="0" fontId="7" fillId="33" borderId="10" xfId="0" applyFont="1" applyFill="1" applyBorder="1" applyAlignment="1" applyProtection="1" quotePrefix="1">
      <alignment horizontal="right" readingOrder="2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6" fillId="38" borderId="16" xfId="0" applyFont="1" applyFill="1" applyBorder="1" applyAlignment="1" applyProtection="1">
      <alignment horizontal="center" wrapText="1" readingOrder="2"/>
      <protection/>
    </xf>
    <xf numFmtId="0" fontId="15" fillId="33" borderId="15" xfId="0" applyFont="1" applyFill="1" applyBorder="1" applyAlignment="1" applyProtection="1">
      <alignment horizontal="right" vertical="top" wrapText="1" readingOrder="2"/>
      <protection/>
    </xf>
    <xf numFmtId="9" fontId="6" fillId="33" borderId="15" xfId="0" applyNumberFormat="1" applyFont="1" applyFill="1" applyBorder="1" applyAlignment="1" applyProtection="1">
      <alignment vertical="center" wrapText="1" readingOrder="2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24" xfId="0" applyFont="1" applyFill="1" applyBorder="1" applyAlignment="1" applyProtection="1">
      <alignment horizontal="center" wrapText="1" readingOrder="2"/>
      <protection/>
    </xf>
    <xf numFmtId="3" fontId="6" fillId="38" borderId="14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2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3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4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6" xfId="0" applyNumberFormat="1" applyFont="1" applyFill="1" applyBorder="1" applyAlignment="1" applyProtection="1">
      <alignment horizontal="center" vertical="center" wrapText="1" readingOrder="2"/>
      <protection/>
    </xf>
    <xf numFmtId="3" fontId="6" fillId="38" borderId="27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9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1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30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23" xfId="0" applyNumberFormat="1" applyFont="1" applyFill="1" applyBorder="1" applyAlignment="1" applyProtection="1">
      <alignment horizontal="center" vertical="center" wrapText="1" readingOrder="2"/>
      <protection/>
    </xf>
    <xf numFmtId="177" fontId="6" fillId="38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36" borderId="14" xfId="0" applyFont="1" applyFill="1" applyBorder="1" applyAlignment="1" applyProtection="1" quotePrefix="1">
      <alignment horizontal="center" wrapText="1"/>
      <protection/>
    </xf>
    <xf numFmtId="0" fontId="8" fillId="37" borderId="14" xfId="0" applyFont="1" applyFill="1" applyBorder="1" applyAlignment="1" applyProtection="1">
      <alignment horizontal="right" wrapText="1" readingOrder="2"/>
      <protection/>
    </xf>
    <xf numFmtId="0" fontId="16" fillId="34" borderId="0" xfId="0" applyFont="1" applyFill="1" applyAlignment="1" applyProtection="1">
      <alignment/>
      <protection/>
    </xf>
    <xf numFmtId="180" fontId="8" fillId="34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3" fontId="8" fillId="34" borderId="0" xfId="0" applyNumberFormat="1" applyFont="1" applyFill="1" applyAlignment="1" applyProtection="1">
      <alignment/>
      <protection/>
    </xf>
    <xf numFmtId="9" fontId="8" fillId="0" borderId="14" xfId="36" applyFont="1" applyBorder="1" applyAlignment="1" applyProtection="1">
      <alignment horizontal="center" vertical="center" wrapText="1" readingOrder="1"/>
      <protection/>
    </xf>
    <xf numFmtId="180" fontId="8" fillId="38" borderId="14" xfId="0" applyNumberFormat="1" applyFont="1" applyFill="1" applyBorder="1" applyAlignment="1" applyProtection="1">
      <alignment horizontal="center" vertical="center" wrapText="1"/>
      <protection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 quotePrefix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 quotePrefix="1">
      <alignment horizontal="center" wrapText="1"/>
      <protection/>
    </xf>
    <xf numFmtId="0" fontId="18" fillId="39" borderId="32" xfId="0" applyFont="1" applyFill="1" applyBorder="1" applyAlignment="1" applyProtection="1">
      <alignment horizontal="center" vertical="center" wrapText="1" readingOrder="2"/>
      <protection/>
    </xf>
    <xf numFmtId="0" fontId="18" fillId="39" borderId="33" xfId="0" applyFont="1" applyFill="1" applyBorder="1" applyAlignment="1" applyProtection="1">
      <alignment vertical="center" wrapText="1" readingOrder="2"/>
      <protection/>
    </xf>
    <xf numFmtId="3" fontId="7" fillId="33" borderId="34" xfId="0" applyNumberFormat="1" applyFont="1" applyFill="1" applyBorder="1" applyAlignment="1" applyProtection="1">
      <alignment horizontal="center" vertical="center" wrapText="1" readingOrder="2"/>
      <protection/>
    </xf>
    <xf numFmtId="0" fontId="18" fillId="39" borderId="16" xfId="0" applyFont="1" applyFill="1" applyBorder="1" applyAlignment="1" applyProtection="1">
      <alignment horizontal="center" wrapText="1" readingOrder="2"/>
      <protection/>
    </xf>
    <xf numFmtId="3" fontId="7" fillId="33" borderId="35" xfId="0" applyNumberFormat="1" applyFont="1" applyFill="1" applyBorder="1" applyAlignment="1" applyProtection="1">
      <alignment horizontal="center" vertical="center" wrapText="1" readingOrder="2"/>
      <protection/>
    </xf>
    <xf numFmtId="0" fontId="6" fillId="33" borderId="36" xfId="0" applyFont="1" applyFill="1" applyBorder="1" applyAlignment="1" applyProtection="1">
      <alignment horizontal="center" wrapText="1" readingOrder="2"/>
      <protection/>
    </xf>
    <xf numFmtId="4" fontId="8" fillId="38" borderId="21" xfId="0" applyNumberFormat="1" applyFont="1" applyFill="1" applyBorder="1" applyAlignment="1" applyProtection="1">
      <alignment horizontal="center" vertical="center" wrapText="1" readingOrder="2"/>
      <protection/>
    </xf>
    <xf numFmtId="14" fontId="15" fillId="33" borderId="15" xfId="0" applyNumberFormat="1" applyFont="1" applyFill="1" applyBorder="1" applyAlignment="1" applyProtection="1">
      <alignment vertical="top" wrapText="1" readingOrder="2"/>
      <protection/>
    </xf>
    <xf numFmtId="0" fontId="15" fillId="33" borderId="17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 vertical="center" wrapText="1" readingOrder="2"/>
      <protection/>
    </xf>
    <xf numFmtId="0" fontId="8" fillId="0" borderId="14" xfId="0" applyFont="1" applyBorder="1" applyAlignment="1" applyProtection="1">
      <alignment vertical="center" wrapText="1" readingOrder="2"/>
      <protection locked="0"/>
    </xf>
    <xf numFmtId="3" fontId="8" fillId="0" borderId="14" xfId="43" applyNumberFormat="1" applyFont="1" applyBorder="1" applyAlignment="1" applyProtection="1" quotePrefix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4" xfId="0" applyNumberFormat="1" applyFont="1" applyBorder="1" applyAlignment="1" applyProtection="1">
      <alignment horizontal="center" vertical="center" wrapText="1" readingOrder="2"/>
      <protection/>
    </xf>
    <xf numFmtId="3" fontId="8" fillId="0" borderId="21" xfId="0" applyNumberFormat="1" applyFont="1" applyBorder="1" applyAlignment="1" applyProtection="1">
      <alignment horizontal="right" vertical="center" wrapText="1" readingOrder="2"/>
      <protection/>
    </xf>
    <xf numFmtId="3" fontId="8" fillId="38" borderId="27" xfId="0" applyNumberFormat="1" applyFont="1" applyFill="1" applyBorder="1" applyAlignment="1" applyProtection="1">
      <alignment horizontal="center" vertical="center" wrapText="1" readingOrder="2"/>
      <protection/>
    </xf>
    <xf numFmtId="180" fontId="8" fillId="38" borderId="27" xfId="0" applyNumberFormat="1" applyFont="1" applyFill="1" applyBorder="1" applyAlignment="1" applyProtection="1">
      <alignment horizontal="center" vertical="center" wrapText="1"/>
      <protection/>
    </xf>
    <xf numFmtId="3" fontId="6" fillId="38" borderId="30" xfId="0" applyNumberFormat="1" applyFont="1" applyFill="1" applyBorder="1" applyAlignment="1" applyProtection="1">
      <alignment horizontal="right" vertical="center" readingOrder="2"/>
      <protection/>
    </xf>
    <xf numFmtId="0" fontId="6" fillId="40" borderId="16" xfId="0" applyFont="1" applyFill="1" applyBorder="1" applyAlignment="1" applyProtection="1">
      <alignment horizontal="center" wrapText="1" readingOrder="2"/>
      <protection/>
    </xf>
    <xf numFmtId="180" fontId="8" fillId="40" borderId="14" xfId="0" applyNumberFormat="1" applyFont="1" applyFill="1" applyBorder="1" applyAlignment="1" applyProtection="1">
      <alignment horizontal="center" vertical="center" wrapText="1"/>
      <protection/>
    </xf>
    <xf numFmtId="3" fontId="8" fillId="40" borderId="27" xfId="0" applyNumberFormat="1" applyFont="1" applyFill="1" applyBorder="1" applyAlignment="1" applyProtection="1">
      <alignment horizontal="center" vertical="center" wrapText="1" readingOrder="2"/>
      <protection/>
    </xf>
    <xf numFmtId="3" fontId="8" fillId="40" borderId="26" xfId="0" applyNumberFormat="1" applyFont="1" applyFill="1" applyBorder="1" applyAlignment="1" applyProtection="1">
      <alignment horizontal="center" vertical="center" wrapText="1" readingOrder="2"/>
      <protection/>
    </xf>
    <xf numFmtId="180" fontId="8" fillId="40" borderId="27" xfId="0" applyNumberFormat="1" applyFont="1" applyFill="1" applyBorder="1" applyAlignment="1" applyProtection="1">
      <alignment horizontal="center" vertical="center" wrapText="1"/>
      <protection/>
    </xf>
    <xf numFmtId="3" fontId="6" fillId="40" borderId="30" xfId="0" applyNumberFormat="1" applyFont="1" applyFill="1" applyBorder="1" applyAlignment="1" applyProtection="1">
      <alignment horizontal="right" vertical="center" readingOrder="2"/>
      <protection/>
    </xf>
    <xf numFmtId="0" fontId="6" fillId="38" borderId="31" xfId="0" applyFont="1" applyFill="1" applyBorder="1" applyAlignment="1" applyProtection="1">
      <alignment horizontal="center" wrapText="1" readingOrder="2"/>
      <protection/>
    </xf>
    <xf numFmtId="0" fontId="6" fillId="40" borderId="31" xfId="0" applyFont="1" applyFill="1" applyBorder="1" applyAlignment="1" applyProtection="1">
      <alignment horizontal="center" wrapText="1" readingOrder="2"/>
      <protection/>
    </xf>
    <xf numFmtId="176" fontId="15" fillId="0" borderId="37" xfId="36" applyNumberFormat="1" applyFont="1" applyFill="1" applyBorder="1" applyAlignment="1" applyProtection="1">
      <alignment horizontal="center" vertical="top" wrapText="1" readingOrder="2"/>
      <protection/>
    </xf>
    <xf numFmtId="0" fontId="6" fillId="38" borderId="38" xfId="0" applyFont="1" applyFill="1" applyBorder="1" applyAlignment="1" applyProtection="1">
      <alignment horizontal="center" wrapText="1" readingOrder="2"/>
      <protection/>
    </xf>
    <xf numFmtId="0" fontId="6" fillId="40" borderId="38" xfId="0" applyFont="1" applyFill="1" applyBorder="1" applyAlignment="1" applyProtection="1">
      <alignment horizontal="center" wrapText="1" readingOrder="2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8" fillId="38" borderId="40" xfId="0" applyFont="1" applyFill="1" applyBorder="1" applyAlignment="1" applyProtection="1">
      <alignment/>
      <protection/>
    </xf>
    <xf numFmtId="0" fontId="8" fillId="38" borderId="40" xfId="0" applyFont="1" applyFill="1" applyBorder="1" applyAlignment="1" applyProtection="1">
      <alignment vertical="center"/>
      <protection/>
    </xf>
    <xf numFmtId="0" fontId="8" fillId="38" borderId="41" xfId="0" applyFont="1" applyFill="1" applyBorder="1" applyAlignment="1" applyProtection="1">
      <alignment vertical="center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8" fillId="40" borderId="40" xfId="0" applyFont="1" applyFill="1" applyBorder="1" applyAlignment="1" applyProtection="1">
      <alignment/>
      <protection/>
    </xf>
    <xf numFmtId="0" fontId="8" fillId="40" borderId="40" xfId="0" applyFont="1" applyFill="1" applyBorder="1" applyAlignment="1" applyProtection="1">
      <alignment vertical="center"/>
      <protection/>
    </xf>
    <xf numFmtId="0" fontId="8" fillId="40" borderId="41" xfId="0" applyFont="1" applyFill="1" applyBorder="1" applyAlignment="1" applyProtection="1">
      <alignment vertical="center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16" fillId="33" borderId="20" xfId="0" applyFont="1" applyFill="1" applyBorder="1" applyAlignment="1" applyProtection="1">
      <alignment/>
      <protection/>
    </xf>
    <xf numFmtId="9" fontId="14" fillId="0" borderId="24" xfId="59" applyNumberFormat="1" applyFont="1" applyBorder="1" applyAlignment="1" applyProtection="1">
      <alignment horizontal="center" vertical="center"/>
      <protection/>
    </xf>
    <xf numFmtId="9" fontId="2" fillId="0" borderId="42" xfId="36" applyFont="1" applyFill="1" applyBorder="1" applyAlignment="1" applyProtection="1">
      <alignment horizontal="center" wrapText="1" readingOrder="2"/>
      <protection/>
    </xf>
    <xf numFmtId="3" fontId="8" fillId="40" borderId="20" xfId="0" applyNumberFormat="1" applyFont="1" applyFill="1" applyBorder="1" applyAlignment="1" applyProtection="1">
      <alignment horizontal="center" vertical="center" wrapText="1" readingOrder="2"/>
      <protection/>
    </xf>
    <xf numFmtId="0" fontId="6" fillId="38" borderId="31" xfId="0" applyFont="1" applyFill="1" applyBorder="1" applyAlignment="1" applyProtection="1" quotePrefix="1">
      <alignment horizontal="center" wrapText="1" readingOrder="2"/>
      <protection/>
    </xf>
    <xf numFmtId="3" fontId="8" fillId="3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9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33" borderId="30" xfId="0" applyNumberFormat="1" applyFont="1" applyFill="1" applyBorder="1" applyAlignment="1" applyProtection="1">
      <alignment horizontal="center" vertical="center" wrapText="1" readingOrder="2"/>
      <protection/>
    </xf>
    <xf numFmtId="9" fontId="2" fillId="0" borderId="43" xfId="36" applyFont="1" applyFill="1" applyBorder="1" applyAlignment="1" applyProtection="1">
      <alignment horizontal="center" wrapText="1" readingOrder="2"/>
      <protection/>
    </xf>
    <xf numFmtId="0" fontId="6" fillId="40" borderId="44" xfId="0" applyFont="1" applyFill="1" applyBorder="1" applyAlignment="1" applyProtection="1" quotePrefix="1">
      <alignment horizontal="center" wrapText="1" readingOrder="2"/>
      <protection/>
    </xf>
    <xf numFmtId="4" fontId="8" fillId="40" borderId="36" xfId="0" applyNumberFormat="1" applyFont="1" applyFill="1" applyBorder="1" applyAlignment="1" applyProtection="1">
      <alignment horizontal="center" vertical="center" wrapText="1" readingOrder="2"/>
      <protection/>
    </xf>
    <xf numFmtId="0" fontId="6" fillId="39" borderId="16" xfId="0" applyFont="1" applyFill="1" applyBorder="1" applyAlignment="1" applyProtection="1">
      <alignment horizontal="center" wrapText="1" readingOrder="2"/>
      <protection/>
    </xf>
    <xf numFmtId="3" fontId="8" fillId="39" borderId="14" xfId="0" applyNumberFormat="1" applyFont="1" applyFill="1" applyBorder="1" applyAlignment="1" applyProtection="1">
      <alignment horizontal="center" vertical="center" wrapText="1" readingOrder="2"/>
      <protection/>
    </xf>
    <xf numFmtId="0" fontId="6" fillId="39" borderId="24" xfId="0" applyFont="1" applyFill="1" applyBorder="1" applyAlignment="1" applyProtection="1">
      <alignment horizontal="center" wrapText="1" readingOrder="2"/>
      <protection/>
    </xf>
    <xf numFmtId="0" fontId="6" fillId="40" borderId="38" xfId="0" applyFont="1" applyFill="1" applyBorder="1" applyAlignment="1" applyProtection="1" quotePrefix="1">
      <alignment horizontal="center" wrapText="1" readingOrder="2"/>
      <protection/>
    </xf>
    <xf numFmtId="9" fontId="14" fillId="0" borderId="26" xfId="59" applyNumberFormat="1" applyFont="1" applyBorder="1" applyAlignment="1" applyProtection="1">
      <alignment horizontal="center" vertical="center"/>
      <protection/>
    </xf>
    <xf numFmtId="3" fontId="8" fillId="0" borderId="27" xfId="0" applyNumberFormat="1" applyFont="1" applyBorder="1" applyAlignment="1" applyProtection="1">
      <alignment horizontal="center" vertical="center" wrapText="1" readingOrder="2"/>
      <protection/>
    </xf>
    <xf numFmtId="0" fontId="6" fillId="38" borderId="45" xfId="0" applyFont="1" applyFill="1" applyBorder="1" applyAlignment="1" applyProtection="1">
      <alignment horizontal="center" wrapText="1" readingOrder="2"/>
      <protection/>
    </xf>
    <xf numFmtId="3" fontId="8" fillId="0" borderId="20" xfId="0" applyNumberFormat="1" applyFont="1" applyBorder="1" applyAlignment="1" applyProtection="1">
      <alignment horizontal="center" vertical="center" wrapText="1" readingOrder="2"/>
      <protection/>
    </xf>
    <xf numFmtId="3" fontId="8" fillId="38" borderId="46" xfId="0" applyNumberFormat="1" applyFont="1" applyFill="1" applyBorder="1" applyAlignment="1" applyProtection="1">
      <alignment horizontal="center" vertical="center" wrapText="1" readingOrder="2"/>
      <protection/>
    </xf>
    <xf numFmtId="0" fontId="18" fillId="33" borderId="14" xfId="0" applyFont="1" applyFill="1" applyBorder="1" applyAlignment="1" applyProtection="1">
      <alignment horizontal="right" vertical="center" wrapText="1" readingOrder="2"/>
      <protection/>
    </xf>
    <xf numFmtId="0" fontId="18" fillId="33" borderId="47" xfId="0" applyFont="1" applyFill="1" applyBorder="1" applyAlignment="1" applyProtection="1">
      <alignment horizontal="right" vertical="center" wrapText="1" readingOrder="2"/>
      <protection/>
    </xf>
    <xf numFmtId="0" fontId="18" fillId="33" borderId="23" xfId="0" applyFont="1" applyFill="1" applyBorder="1" applyAlignment="1" applyProtection="1">
      <alignment horizontal="right" vertical="center" wrapText="1" readingOrder="2"/>
      <protection/>
    </xf>
    <xf numFmtId="0" fontId="15" fillId="33" borderId="4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 vertical="center" wrapText="1" readingOrder="2"/>
      <protection/>
    </xf>
    <xf numFmtId="9" fontId="8" fillId="0" borderId="47" xfId="36" applyFont="1" applyBorder="1" applyAlignment="1" applyProtection="1">
      <alignment horizontal="center" vertical="center" wrapText="1" readingOrder="1"/>
      <protection/>
    </xf>
    <xf numFmtId="180" fontId="8" fillId="0" borderId="47" xfId="0" applyNumberFormat="1" applyFont="1" applyFill="1" applyBorder="1" applyAlignment="1" applyProtection="1">
      <alignment horizontal="center" vertical="center" wrapText="1"/>
      <protection/>
    </xf>
    <xf numFmtId="180" fontId="8" fillId="40" borderId="47" xfId="0" applyNumberFormat="1" applyFont="1" applyFill="1" applyBorder="1" applyAlignment="1" applyProtection="1">
      <alignment horizontal="center" vertical="center" wrapText="1"/>
      <protection/>
    </xf>
    <xf numFmtId="3" fontId="8" fillId="38" borderId="14" xfId="0" applyNumberFormat="1" applyFont="1" applyFill="1" applyBorder="1" applyAlignment="1" applyProtection="1">
      <alignment horizontal="center" vertical="center" wrapText="1" readingOrder="2"/>
      <protection/>
    </xf>
    <xf numFmtId="176" fontId="15" fillId="0" borderId="49" xfId="36" applyNumberFormat="1" applyFont="1" applyFill="1" applyBorder="1" applyAlignment="1" applyProtection="1">
      <alignment horizontal="center" vertical="top" wrapText="1" readingOrder="2"/>
      <protection/>
    </xf>
    <xf numFmtId="0" fontId="6" fillId="40" borderId="44" xfId="0" applyFont="1" applyFill="1" applyBorder="1" applyAlignment="1" applyProtection="1">
      <alignment horizontal="center" wrapText="1" readingOrder="2"/>
      <protection/>
    </xf>
    <xf numFmtId="3" fontId="8" fillId="0" borderId="36" xfId="0" applyNumberFormat="1" applyFont="1" applyBorder="1" applyAlignment="1" applyProtection="1">
      <alignment horizontal="right" vertical="center" wrapText="1" readingOrder="2"/>
      <protection/>
    </xf>
    <xf numFmtId="3" fontId="8" fillId="0" borderId="50" xfId="0" applyNumberFormat="1" applyFont="1" applyBorder="1" applyAlignment="1" applyProtection="1">
      <alignment horizontal="right" vertical="center" wrapText="1" readingOrder="2"/>
      <protection/>
    </xf>
    <xf numFmtId="3" fontId="6" fillId="40" borderId="36" xfId="0" applyNumberFormat="1" applyFont="1" applyFill="1" applyBorder="1" applyAlignment="1" applyProtection="1">
      <alignment horizontal="right" vertical="center" readingOrder="2"/>
      <protection/>
    </xf>
    <xf numFmtId="0" fontId="6" fillId="38" borderId="44" xfId="0" applyFont="1" applyFill="1" applyBorder="1" applyAlignment="1" applyProtection="1">
      <alignment horizontal="center" wrapText="1" readingOrder="2"/>
      <protection/>
    </xf>
    <xf numFmtId="3" fontId="6" fillId="38" borderId="36" xfId="0" applyNumberFormat="1" applyFont="1" applyFill="1" applyBorder="1" applyAlignment="1" applyProtection="1">
      <alignment horizontal="right" vertical="center" readingOrder="2"/>
      <protection/>
    </xf>
    <xf numFmtId="0" fontId="6" fillId="40" borderId="45" xfId="0" applyFont="1" applyFill="1" applyBorder="1" applyAlignment="1" applyProtection="1">
      <alignment horizontal="center" wrapText="1" readingOrder="2"/>
      <protection/>
    </xf>
    <xf numFmtId="3" fontId="8" fillId="39" borderId="14" xfId="0" applyNumberFormat="1" applyFont="1" applyFill="1" applyBorder="1" applyAlignment="1" applyProtection="1">
      <alignment horizontal="center"/>
      <protection/>
    </xf>
    <xf numFmtId="0" fontId="8" fillId="33" borderId="51" xfId="0" applyFont="1" applyFill="1" applyBorder="1" applyAlignment="1" applyProtection="1">
      <alignment horizontal="center" vertical="center" wrapText="1" readingOrder="2"/>
      <protection/>
    </xf>
    <xf numFmtId="0" fontId="8" fillId="33" borderId="52" xfId="0" applyFont="1" applyFill="1" applyBorder="1" applyAlignment="1" applyProtection="1">
      <alignment horizontal="center" vertical="center" wrapText="1" readingOrder="2"/>
      <protection/>
    </xf>
    <xf numFmtId="0" fontId="18" fillId="40" borderId="14" xfId="0" applyFont="1" applyFill="1" applyBorder="1" applyAlignment="1" applyProtection="1">
      <alignment horizontal="center" wrapText="1" readingOrder="2"/>
      <protection/>
    </xf>
    <xf numFmtId="3" fontId="7" fillId="40" borderId="14" xfId="0" applyNumberFormat="1" applyFont="1" applyFill="1" applyBorder="1" applyAlignment="1" applyProtection="1">
      <alignment horizontal="center" vertical="center" wrapText="1" readingOrder="2"/>
      <protection/>
    </xf>
    <xf numFmtId="0" fontId="8" fillId="34" borderId="0" xfId="0" applyFont="1" applyFill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6" fillId="38" borderId="0" xfId="0" applyFont="1" applyFill="1" applyBorder="1" applyAlignment="1" applyProtection="1">
      <alignment horizontal="center" wrapText="1"/>
      <protection/>
    </xf>
    <xf numFmtId="0" fontId="16" fillId="4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center" wrapText="1" readingOrder="2"/>
      <protection/>
    </xf>
    <xf numFmtId="3" fontId="7" fillId="0" borderId="0" xfId="0" applyNumberFormat="1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6" fillId="33" borderId="53" xfId="0" applyFont="1" applyFill="1" applyBorder="1" applyAlignment="1" applyProtection="1" quotePrefix="1">
      <alignment vertical="top" wrapText="1" readingOrder="2"/>
      <protection/>
    </xf>
    <xf numFmtId="0" fontId="6" fillId="33" borderId="54" xfId="0" applyFont="1" applyFill="1" applyBorder="1" applyAlignment="1" applyProtection="1" quotePrefix="1">
      <alignment vertical="top" wrapText="1" readingOrder="2"/>
      <protection/>
    </xf>
    <xf numFmtId="3" fontId="18" fillId="33" borderId="11" xfId="0" applyNumberFormat="1" applyFont="1" applyFill="1" applyBorder="1" applyAlignment="1" applyProtection="1">
      <alignment horizontal="right" vertical="center" wrapText="1" readingOrder="2"/>
      <protection/>
    </xf>
    <xf numFmtId="9" fontId="14" fillId="0" borderId="22" xfId="59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 wrapText="1" readingOrder="2"/>
      <protection/>
    </xf>
    <xf numFmtId="3" fontId="6" fillId="40" borderId="23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29" xfId="0" applyNumberFormat="1" applyFont="1" applyFill="1" applyBorder="1" applyAlignment="1" applyProtection="1">
      <alignment horizontal="center" vertical="center" wrapText="1" readingOrder="2"/>
      <protection/>
    </xf>
    <xf numFmtId="3" fontId="6" fillId="40" borderId="14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40" borderId="27" xfId="0" applyNumberFormat="1" applyFont="1" applyFill="1" applyBorder="1" applyAlignment="1" applyProtection="1">
      <alignment horizontal="center" vertical="center" wrapText="1" readingOrder="2"/>
      <protection/>
    </xf>
    <xf numFmtId="177" fontId="6" fillId="40" borderId="30" xfId="0" applyNumberFormat="1" applyFont="1" applyFill="1" applyBorder="1" applyAlignment="1" applyProtection="1">
      <alignment horizontal="center" vertical="center" wrapText="1" readingOrder="2"/>
      <protection/>
    </xf>
    <xf numFmtId="3" fontId="8" fillId="38" borderId="14" xfId="0" applyNumberFormat="1" applyFont="1" applyFill="1" applyBorder="1" applyAlignment="1" applyProtection="1">
      <alignment horizontal="center"/>
      <protection/>
    </xf>
    <xf numFmtId="3" fontId="6" fillId="38" borderId="14" xfId="0" applyNumberFormat="1" applyFont="1" applyFill="1" applyBorder="1" applyAlignment="1" applyProtection="1">
      <alignment horizontal="center" wrapText="1" readingOrder="2"/>
      <protection/>
    </xf>
    <xf numFmtId="3" fontId="6" fillId="33" borderId="14" xfId="0" applyNumberFormat="1" applyFont="1" applyFill="1" applyBorder="1" applyAlignment="1" applyProtection="1">
      <alignment horizontal="center" wrapText="1" readingOrder="2"/>
      <protection/>
    </xf>
    <xf numFmtId="3" fontId="6" fillId="40" borderId="14" xfId="0" applyNumberFormat="1" applyFont="1" applyFill="1" applyBorder="1" applyAlignment="1" applyProtection="1">
      <alignment horizontal="center" wrapText="1" readingOrder="2"/>
      <protection/>
    </xf>
    <xf numFmtId="3" fontId="8" fillId="40" borderId="14" xfId="0" applyNumberFormat="1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 wrapText="1" readingOrder="2"/>
      <protection/>
    </xf>
    <xf numFmtId="3" fontId="7" fillId="33" borderId="10" xfId="0" applyNumberFormat="1" applyFont="1" applyFill="1" applyBorder="1" applyAlignment="1" applyProtection="1">
      <alignment horizontal="center" vertical="center" wrapText="1" readingOrder="2"/>
      <protection/>
    </xf>
    <xf numFmtId="0" fontId="18" fillId="33" borderId="20" xfId="0" applyFont="1" applyFill="1" applyBorder="1" applyAlignment="1" applyProtection="1">
      <alignment horizontal="right" vertical="center" wrapText="1" readingOrder="2"/>
      <protection/>
    </xf>
    <xf numFmtId="0" fontId="18" fillId="39" borderId="55" xfId="0" applyFont="1" applyFill="1" applyBorder="1" applyAlignment="1" applyProtection="1">
      <alignment horizontal="center" wrapText="1" readingOrder="2"/>
      <protection/>
    </xf>
    <xf numFmtId="0" fontId="18" fillId="39" borderId="45" xfId="0" applyFont="1" applyFill="1" applyBorder="1" applyAlignment="1" applyProtection="1">
      <alignment horizontal="center" vertical="center" wrapText="1" readingOrder="2"/>
      <protection/>
    </xf>
    <xf numFmtId="0" fontId="18" fillId="39" borderId="47" xfId="0" applyFont="1" applyFill="1" applyBorder="1" applyAlignment="1" applyProtection="1">
      <alignment horizontal="center" vertical="center" wrapText="1" readingOrder="2"/>
      <protection/>
    </xf>
    <xf numFmtId="3" fontId="7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18" fillId="39" borderId="56" xfId="0" applyFont="1" applyFill="1" applyBorder="1" applyAlignment="1" applyProtection="1">
      <alignment horizontal="center" vertical="center" wrapText="1" readingOrder="2"/>
      <protection/>
    </xf>
    <xf numFmtId="0" fontId="18" fillId="39" borderId="16" xfId="0" applyFont="1" applyFill="1" applyBorder="1" applyAlignment="1" applyProtection="1">
      <alignment horizontal="center" vertical="center" wrapText="1" readingOrder="2"/>
      <protection/>
    </xf>
    <xf numFmtId="0" fontId="18" fillId="39" borderId="55" xfId="0" applyFont="1" applyFill="1" applyBorder="1" applyAlignment="1" applyProtection="1">
      <alignment horizontal="center" vertical="center" wrapText="1" readingOrder="2"/>
      <protection/>
    </xf>
    <xf numFmtId="0" fontId="3" fillId="33" borderId="20" xfId="0" applyFont="1" applyFill="1" applyBorder="1" applyAlignment="1" applyProtection="1">
      <alignment horizontal="right" vertical="center" wrapText="1" readingOrder="2"/>
      <protection/>
    </xf>
    <xf numFmtId="0" fontId="3" fillId="33" borderId="20" xfId="0" applyFont="1" applyFill="1" applyBorder="1" applyAlignment="1" applyProtection="1" quotePrefix="1">
      <alignment horizontal="right" vertical="center" wrapText="1" readingOrder="2"/>
      <protection/>
    </xf>
    <xf numFmtId="0" fontId="18" fillId="39" borderId="14" xfId="0" applyFont="1" applyFill="1" applyBorder="1" applyAlignment="1" applyProtection="1">
      <alignment horizontal="center" wrapText="1" readingOrder="2"/>
      <protection/>
    </xf>
    <xf numFmtId="3" fontId="2" fillId="33" borderId="23" xfId="0" applyNumberFormat="1" applyFont="1" applyFill="1" applyBorder="1" applyAlignment="1" applyProtection="1">
      <alignment horizontal="center" vertical="center" wrapText="1" readingOrder="2"/>
      <protection/>
    </xf>
    <xf numFmtId="9" fontId="2" fillId="33" borderId="23" xfId="36" applyFont="1" applyFill="1" applyBorder="1" applyAlignment="1" applyProtection="1">
      <alignment horizontal="center" vertical="center" wrapText="1" readingOrder="2"/>
      <protection/>
    </xf>
    <xf numFmtId="0" fontId="18" fillId="39" borderId="20" xfId="0" applyFont="1" applyFill="1" applyBorder="1" applyAlignment="1" applyProtection="1">
      <alignment horizontal="center" wrapText="1" readingOrder="2"/>
      <protection/>
    </xf>
    <xf numFmtId="176" fontId="7" fillId="33" borderId="14" xfId="36" applyNumberFormat="1" applyFont="1" applyFill="1" applyBorder="1" applyAlignment="1" applyProtection="1">
      <alignment horizontal="center" vertical="center" wrapText="1" readingOrder="2"/>
      <protection/>
    </xf>
    <xf numFmtId="14" fontId="2" fillId="0" borderId="24" xfId="0" applyNumberFormat="1" applyFont="1" applyFill="1" applyBorder="1" applyAlignment="1" applyProtection="1">
      <alignment horizontal="center"/>
      <protection/>
    </xf>
    <xf numFmtId="3" fontId="7" fillId="38" borderId="24" xfId="0" applyNumberFormat="1" applyFont="1" applyFill="1" applyBorder="1" applyAlignment="1" applyProtection="1">
      <alignment horizontal="center" vertical="center" wrapText="1" readingOrder="2"/>
      <protection/>
    </xf>
    <xf numFmtId="3" fontId="7" fillId="38" borderId="57" xfId="0" applyNumberFormat="1" applyFont="1" applyFill="1" applyBorder="1" applyAlignment="1" applyProtection="1">
      <alignment horizontal="center" vertical="center" wrapText="1" readingOrder="2"/>
      <protection/>
    </xf>
    <xf numFmtId="0" fontId="18" fillId="40" borderId="20" xfId="0" applyFont="1" applyFill="1" applyBorder="1" applyAlignment="1" applyProtection="1">
      <alignment horizontal="center" wrapText="1" readingOrder="2"/>
      <protection/>
    </xf>
    <xf numFmtId="176" fontId="7" fillId="40" borderId="20" xfId="36" applyNumberFormat="1" applyFont="1" applyFill="1" applyBorder="1" applyAlignment="1" applyProtection="1">
      <alignment horizontal="center" vertical="center" wrapText="1" readingOrder="2"/>
      <protection/>
    </xf>
    <xf numFmtId="3" fontId="7" fillId="40" borderId="23" xfId="0" applyNumberFormat="1" applyFont="1" applyFill="1" applyBorder="1" applyAlignment="1" applyProtection="1">
      <alignment horizontal="center" vertical="center" wrapText="1" readingOrder="2"/>
      <protection/>
    </xf>
    <xf numFmtId="49" fontId="20" fillId="34" borderId="14" xfId="0" applyNumberFormat="1" applyFont="1" applyFill="1" applyBorder="1" applyAlignment="1" applyProtection="1">
      <alignment horizontal="center" vertical="top" wrapText="1"/>
      <protection/>
    </xf>
    <xf numFmtId="3" fontId="8" fillId="0" borderId="14" xfId="43" applyNumberFormat="1" applyFont="1" applyBorder="1" applyAlignment="1" applyProtection="1">
      <alignment horizontal="center" vertical="center"/>
      <protection locked="0"/>
    </xf>
    <xf numFmtId="3" fontId="7" fillId="33" borderId="22" xfId="0" applyNumberFormat="1" applyFont="1" applyFill="1" applyBorder="1" applyAlignment="1" applyProtection="1">
      <alignment horizontal="center" vertical="center" wrapText="1" readingOrder="2"/>
      <protection/>
    </xf>
    <xf numFmtId="9" fontId="7" fillId="40" borderId="23" xfId="36" applyNumberFormat="1" applyFont="1" applyFill="1" applyBorder="1" applyAlignment="1" applyProtection="1">
      <alignment horizontal="center" vertical="center" wrapText="1" readingOrder="2"/>
      <protection/>
    </xf>
    <xf numFmtId="0" fontId="2" fillId="41" borderId="14" xfId="0" applyFont="1" applyFill="1" applyBorder="1" applyAlignment="1" applyProtection="1">
      <alignment wrapText="1"/>
      <protection/>
    </xf>
    <xf numFmtId="1" fontId="20" fillId="33" borderId="14" xfId="0" applyNumberFormat="1" applyFont="1" applyFill="1" applyBorder="1" applyAlignment="1" applyProtection="1">
      <alignment horizontal="center" vertical="top" wrapText="1"/>
      <protection/>
    </xf>
    <xf numFmtId="0" fontId="1" fillId="42" borderId="22" xfId="0" applyFont="1" applyFill="1" applyBorder="1" applyAlignment="1" applyProtection="1">
      <alignment horizontal="center" wrapText="1" readingOrder="2"/>
      <protection/>
    </xf>
    <xf numFmtId="0" fontId="1" fillId="43" borderId="23" xfId="0" applyFont="1" applyFill="1" applyBorder="1" applyAlignment="1" applyProtection="1">
      <alignment horizontal="center" wrapText="1" readingOrder="2"/>
      <protection/>
    </xf>
    <xf numFmtId="14" fontId="1" fillId="42" borderId="23" xfId="0" applyNumberFormat="1" applyFont="1" applyFill="1" applyBorder="1" applyAlignment="1" applyProtection="1">
      <alignment horizontal="center" wrapText="1" readingOrder="2"/>
      <protection/>
    </xf>
    <xf numFmtId="0" fontId="1" fillId="42" borderId="23" xfId="0" applyFont="1" applyFill="1" applyBorder="1" applyAlignment="1" applyProtection="1">
      <alignment horizontal="center" wrapText="1" readingOrder="1"/>
      <protection/>
    </xf>
    <xf numFmtId="3" fontId="6" fillId="33" borderId="11" xfId="0" applyNumberFormat="1" applyFont="1" applyFill="1" applyBorder="1" applyAlignment="1" applyProtection="1">
      <alignment horizontal="right" vertical="center" wrapText="1" readingOrder="2"/>
      <protection/>
    </xf>
    <xf numFmtId="3" fontId="8" fillId="33" borderId="11" xfId="0" applyNumberFormat="1" applyFont="1" applyFill="1" applyBorder="1" applyAlignment="1" applyProtection="1">
      <alignment horizontal="right" vertical="center" wrapText="1" readingOrder="2"/>
      <protection/>
    </xf>
    <xf numFmtId="0" fontId="18" fillId="38" borderId="22" xfId="0" applyFont="1" applyFill="1" applyBorder="1" applyAlignment="1" applyProtection="1">
      <alignment horizontal="center" wrapText="1" readingOrder="2"/>
      <protection/>
    </xf>
    <xf numFmtId="0" fontId="18" fillId="38" borderId="29" xfId="0" applyFont="1" applyFill="1" applyBorder="1" applyAlignment="1" applyProtection="1">
      <alignment horizontal="center" wrapText="1" readingOrder="2"/>
      <protection/>
    </xf>
    <xf numFmtId="176" fontId="7" fillId="38" borderId="58" xfId="36" applyNumberFormat="1" applyFont="1" applyFill="1" applyBorder="1" applyAlignment="1" applyProtection="1">
      <alignment horizontal="center" vertical="center" wrapText="1" readingOrder="2"/>
      <protection/>
    </xf>
    <xf numFmtId="3" fontId="7" fillId="38" borderId="59" xfId="0" applyNumberFormat="1" applyFont="1" applyFill="1" applyBorder="1" applyAlignment="1" applyProtection="1">
      <alignment horizontal="center" vertical="center" wrapText="1" readingOrder="2"/>
      <protection/>
    </xf>
    <xf numFmtId="9" fontId="7" fillId="38" borderId="48" xfId="36" applyNumberFormat="1" applyFont="1" applyFill="1" applyBorder="1" applyAlignment="1" applyProtection="1">
      <alignment horizontal="center" vertical="center" wrapText="1" readingOrder="2"/>
      <protection/>
    </xf>
    <xf numFmtId="0" fontId="2" fillId="40" borderId="14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/>
      <protection/>
    </xf>
    <xf numFmtId="14" fontId="20" fillId="34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2" fillId="38" borderId="24" xfId="0" applyFont="1" applyFill="1" applyBorder="1" applyAlignment="1" applyProtection="1">
      <alignment horizontal="center"/>
      <protection/>
    </xf>
    <xf numFmtId="49" fontId="20" fillId="34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/>
      <protection/>
    </xf>
    <xf numFmtId="9" fontId="8" fillId="0" borderId="0" xfId="36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 horizontal="right" wrapText="1"/>
      <protection/>
    </xf>
    <xf numFmtId="0" fontId="8" fillId="44" borderId="14" xfId="0" applyFont="1" applyFill="1" applyBorder="1" applyAlignment="1" applyProtection="1">
      <alignment horizontal="center" wrapText="1"/>
      <protection/>
    </xf>
    <xf numFmtId="0" fontId="8" fillId="44" borderId="14" xfId="0" applyFont="1" applyFill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 vertical="center" wrapText="1" readingOrder="2"/>
      <protection locked="0"/>
    </xf>
    <xf numFmtId="49" fontId="8" fillId="0" borderId="14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24" xfId="59" applyNumberFormat="1" applyFont="1" applyBorder="1" applyAlignment="1" applyProtection="1">
      <alignment horizontal="center" vertical="center"/>
      <protection locked="0"/>
    </xf>
    <xf numFmtId="3" fontId="8" fillId="0" borderId="14" xfId="59" applyNumberFormat="1" applyFont="1" applyBorder="1" applyAlignment="1" applyProtection="1">
      <alignment horizontal="center" vertical="center"/>
      <protection locked="0"/>
    </xf>
    <xf numFmtId="9" fontId="14" fillId="0" borderId="14" xfId="59" applyNumberFormat="1" applyFont="1" applyBorder="1" applyAlignment="1" applyProtection="1">
      <alignment horizontal="center" vertical="center"/>
      <protection locked="0"/>
    </xf>
    <xf numFmtId="1" fontId="8" fillId="0" borderId="21" xfId="59" applyNumberFormat="1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right" vertical="center" wrapText="1" readingOrder="2"/>
      <protection locked="0"/>
    </xf>
    <xf numFmtId="49" fontId="8" fillId="0" borderId="47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14" xfId="43" applyNumberFormat="1" applyFont="1" applyBorder="1" applyAlignment="1" applyProtection="1" quotePrefix="1">
      <alignment horizontal="center" vertical="center" wrapText="1"/>
      <protection locked="0"/>
    </xf>
    <xf numFmtId="3" fontId="8" fillId="0" borderId="14" xfId="43" applyNumberFormat="1" applyFont="1" applyBorder="1" applyAlignment="1" applyProtection="1">
      <alignment horizontal="center" vertical="center" wrapText="1"/>
      <protection locked="0"/>
    </xf>
    <xf numFmtId="180" fontId="8" fillId="40" borderId="14" xfId="0" applyNumberFormat="1" applyFont="1" applyFill="1" applyBorder="1" applyAlignment="1" applyProtection="1">
      <alignment horizontal="right" vertical="center" wrapText="1"/>
      <protection/>
    </xf>
    <xf numFmtId="9" fontId="15" fillId="0" borderId="37" xfId="36" applyNumberFormat="1" applyFont="1" applyFill="1" applyBorder="1" applyAlignment="1" applyProtection="1">
      <alignment horizontal="center" vertical="top" wrapText="1" readingOrder="2"/>
      <protection/>
    </xf>
    <xf numFmtId="9" fontId="15" fillId="0" borderId="49" xfId="36" applyNumberFormat="1" applyFont="1" applyFill="1" applyBorder="1" applyAlignment="1" applyProtection="1">
      <alignment horizontal="center" vertical="top" wrapText="1" readingOrder="2"/>
      <protection/>
    </xf>
    <xf numFmtId="3" fontId="8" fillId="38" borderId="20" xfId="0" applyNumberFormat="1" applyFont="1" applyFill="1" applyBorder="1" applyAlignment="1" applyProtection="1">
      <alignment horizontal="center" vertical="center" wrapText="1" readingOrder="2"/>
      <protection/>
    </xf>
    <xf numFmtId="0" fontId="6" fillId="38" borderId="53" xfId="0" applyFont="1" applyFill="1" applyBorder="1" applyAlignment="1" applyProtection="1">
      <alignment horizontal="center" wrapText="1" readingOrder="2"/>
      <protection/>
    </xf>
    <xf numFmtId="0" fontId="6" fillId="38" borderId="23" xfId="0" applyFont="1" applyFill="1" applyBorder="1" applyAlignment="1" applyProtection="1" quotePrefix="1">
      <alignment horizontal="center" wrapText="1" readingOrder="2"/>
      <protection/>
    </xf>
    <xf numFmtId="9" fontId="14" fillId="0" borderId="14" xfId="59" applyNumberFormat="1" applyFont="1" applyBorder="1" applyAlignment="1" applyProtection="1">
      <alignment horizontal="center" vertical="center"/>
      <protection/>
    </xf>
    <xf numFmtId="9" fontId="14" fillId="38" borderId="14" xfId="59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 readingOrder="2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3" fontId="8" fillId="38" borderId="51" xfId="0" applyNumberFormat="1" applyFont="1" applyFill="1" applyBorder="1" applyAlignment="1" applyProtection="1">
      <alignment horizontal="center" vertical="center" wrapText="1" readingOrder="2"/>
      <protection/>
    </xf>
    <xf numFmtId="0" fontId="6" fillId="45" borderId="16" xfId="0" applyFont="1" applyFill="1" applyBorder="1" applyAlignment="1" applyProtection="1">
      <alignment horizontal="center" wrapText="1" readingOrder="2"/>
      <protection/>
    </xf>
    <xf numFmtId="9" fontId="8" fillId="38" borderId="14" xfId="36" applyFont="1" applyFill="1" applyBorder="1" applyAlignment="1" applyProtection="1">
      <alignment horizontal="center" vertical="center" wrapText="1" readingOrder="1"/>
      <protection/>
    </xf>
    <xf numFmtId="9" fontId="8" fillId="38" borderId="47" xfId="36" applyFont="1" applyFill="1" applyBorder="1" applyAlignment="1" applyProtection="1">
      <alignment horizontal="center" vertical="center" wrapText="1" readingOrder="1"/>
      <protection/>
    </xf>
    <xf numFmtId="1" fontId="26" fillId="34" borderId="14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20" xfId="0" applyNumberFormat="1" applyFont="1" applyBorder="1" applyAlignment="1" applyProtection="1">
      <alignment horizontal="center" vertical="center" wrapText="1"/>
      <protection locked="0"/>
    </xf>
    <xf numFmtId="171" fontId="19" fillId="0" borderId="14" xfId="0" applyNumberFormat="1" applyFont="1" applyBorder="1" applyAlignment="1" applyProtection="1">
      <alignment horizontal="center" vertical="center" wrapText="1"/>
      <protection locked="0"/>
    </xf>
    <xf numFmtId="171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top" wrapText="1"/>
      <protection/>
    </xf>
    <xf numFmtId="3" fontId="8" fillId="0" borderId="36" xfId="59" applyNumberFormat="1" applyFont="1" applyBorder="1" applyAlignment="1" applyProtection="1">
      <alignment horizontal="right" vertical="center"/>
      <protection locked="0"/>
    </xf>
    <xf numFmtId="172" fontId="8" fillId="46" borderId="0" xfId="35" applyNumberFormat="1" applyFont="1" applyFill="1" applyBorder="1" applyAlignment="1" applyProtection="1">
      <alignment horizontal="center" wrapText="1"/>
      <protection/>
    </xf>
    <xf numFmtId="14" fontId="1" fillId="43" borderId="23" xfId="0" applyNumberFormat="1" applyFont="1" applyFill="1" applyBorder="1" applyAlignment="1" applyProtection="1">
      <alignment horizontal="center" wrapText="1" readingOrder="2"/>
      <protection/>
    </xf>
    <xf numFmtId="3" fontId="8" fillId="39" borderId="24" xfId="0" applyNumberFormat="1" applyFont="1" applyFill="1" applyBorder="1" applyAlignment="1" applyProtection="1">
      <alignment horizontal="center" vertical="center" wrapText="1" readingOrder="1"/>
      <protection/>
    </xf>
    <xf numFmtId="177" fontId="6" fillId="33" borderId="29" xfId="0" applyNumberFormat="1" applyFont="1" applyFill="1" applyBorder="1" applyAlignment="1" applyProtection="1">
      <alignment horizontal="center" vertical="center" wrapText="1" readingOrder="2"/>
      <protection/>
    </xf>
    <xf numFmtId="177" fontId="6" fillId="33" borderId="21" xfId="0" applyNumberFormat="1" applyFont="1" applyFill="1" applyBorder="1" applyAlignment="1" applyProtection="1">
      <alignment horizontal="center" vertical="center" wrapText="1" readingOrder="2"/>
      <protection/>
    </xf>
    <xf numFmtId="177" fontId="6" fillId="33" borderId="30" xfId="0" applyNumberFormat="1" applyFont="1" applyFill="1" applyBorder="1" applyAlignment="1" applyProtection="1">
      <alignment horizontal="center" vertical="center" wrapText="1" readingOrder="2"/>
      <protection/>
    </xf>
    <xf numFmtId="187" fontId="15" fillId="0" borderId="0" xfId="33" applyNumberFormat="1" applyFont="1" applyBorder="1" applyAlignment="1" applyProtection="1">
      <alignment/>
      <protection/>
    </xf>
    <xf numFmtId="187" fontId="8" fillId="0" borderId="0" xfId="33" applyNumberFormat="1" applyFont="1" applyAlignment="1" applyProtection="1">
      <alignment/>
      <protection/>
    </xf>
    <xf numFmtId="187" fontId="8" fillId="0" borderId="0" xfId="33" applyNumberFormat="1" applyFont="1" applyAlignment="1" applyProtection="1">
      <alignment horizontal="center"/>
      <protection/>
    </xf>
    <xf numFmtId="187" fontId="8" fillId="0" borderId="0" xfId="33" applyNumberFormat="1" applyFont="1" applyAlignment="1" applyProtection="1">
      <alignment vertical="center"/>
      <protection/>
    </xf>
    <xf numFmtId="187" fontId="8" fillId="0" borderId="0" xfId="33" applyNumberFormat="1" applyFont="1" applyAlignment="1" applyProtection="1">
      <alignment wrapText="1"/>
      <protection/>
    </xf>
    <xf numFmtId="3" fontId="7" fillId="38" borderId="20" xfId="0" applyNumberFormat="1" applyFont="1" applyFill="1" applyBorder="1" applyAlignment="1" applyProtection="1">
      <alignment horizontal="center" vertical="center" wrapText="1" readingOrder="2"/>
      <protection/>
    </xf>
    <xf numFmtId="3" fontId="8" fillId="33" borderId="14" xfId="0" applyNumberFormat="1" applyFont="1" applyFill="1" applyBorder="1" applyAlignment="1" applyProtection="1">
      <alignment horizontal="right" vertical="center" wrapText="1" readingOrder="2"/>
      <protection/>
    </xf>
    <xf numFmtId="0" fontId="21" fillId="38" borderId="60" xfId="0" applyFont="1" applyFill="1" applyBorder="1" applyAlignment="1" applyProtection="1">
      <alignment horizontal="center" wrapText="1"/>
      <protection/>
    </xf>
    <xf numFmtId="0" fontId="21" fillId="38" borderId="10" xfId="0" applyFont="1" applyFill="1" applyBorder="1" applyAlignment="1" applyProtection="1">
      <alignment horizontal="center" wrapText="1"/>
      <protection/>
    </xf>
    <xf numFmtId="0" fontId="8" fillId="38" borderId="10" xfId="0" applyFont="1" applyFill="1" applyBorder="1" applyAlignment="1" applyProtection="1">
      <alignment vertical="center"/>
      <protection/>
    </xf>
    <xf numFmtId="0" fontId="8" fillId="38" borderId="13" xfId="0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horizontal="center" vertical="center" wrapText="1" readingOrder="2"/>
      <protection/>
    </xf>
    <xf numFmtId="0" fontId="9" fillId="33" borderId="36" xfId="43" applyFill="1" applyBorder="1" applyAlignment="1" applyProtection="1">
      <alignment horizontal="center" wrapText="1" readingOrder="2"/>
      <protection/>
    </xf>
    <xf numFmtId="14" fontId="19" fillId="0" borderId="30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vertical="top" wrapText="1" readingOrder="2"/>
      <protection/>
    </xf>
    <xf numFmtId="0" fontId="4" fillId="33" borderId="62" xfId="0" applyFont="1" applyFill="1" applyBorder="1" applyAlignment="1" applyProtection="1">
      <alignment wrapText="1" readingOrder="2"/>
      <protection/>
    </xf>
    <xf numFmtId="0" fontId="0" fillId="0" borderId="54" xfId="0" applyBorder="1" applyAlignment="1" applyProtection="1" quotePrefix="1">
      <alignment horizontal="center"/>
      <protection/>
    </xf>
    <xf numFmtId="9" fontId="2" fillId="0" borderId="23" xfId="36" applyFont="1" applyFill="1" applyBorder="1" applyAlignment="1" applyProtection="1">
      <alignment horizontal="center" vertical="center" wrapText="1" readingOrder="2"/>
      <protection locked="0"/>
    </xf>
    <xf numFmtId="0" fontId="6" fillId="38" borderId="23" xfId="0" applyFont="1" applyFill="1" applyBorder="1" applyAlignment="1" applyProtection="1">
      <alignment horizontal="center" wrapText="1" readingOrder="2"/>
      <protection/>
    </xf>
    <xf numFmtId="0" fontId="67" fillId="47" borderId="0" xfId="0" applyFont="1" applyFill="1" applyBorder="1" applyAlignment="1" applyProtection="1">
      <alignment/>
      <protection/>
    </xf>
    <xf numFmtId="0" fontId="68" fillId="47" borderId="0" xfId="0" applyFont="1" applyFill="1" applyAlignment="1" applyProtection="1">
      <alignment/>
      <protection/>
    </xf>
    <xf numFmtId="0" fontId="68" fillId="47" borderId="0" xfId="0" applyFont="1" applyFill="1" applyAlignment="1" applyProtection="1">
      <alignment horizontal="center"/>
      <protection/>
    </xf>
    <xf numFmtId="3" fontId="68" fillId="47" borderId="0" xfId="0" applyNumberFormat="1" applyFont="1" applyFill="1" applyAlignment="1" applyProtection="1">
      <alignment vertical="center"/>
      <protection/>
    </xf>
    <xf numFmtId="0" fontId="68" fillId="47" borderId="0" xfId="0" applyFont="1" applyFill="1" applyAlignment="1" applyProtection="1">
      <alignment vertical="center"/>
      <protection/>
    </xf>
    <xf numFmtId="0" fontId="68" fillId="47" borderId="0" xfId="0" applyFont="1" applyFill="1" applyAlignment="1" applyProtection="1">
      <alignment wrapText="1"/>
      <protection/>
    </xf>
    <xf numFmtId="49" fontId="1" fillId="48" borderId="29" xfId="0" applyNumberFormat="1" applyFont="1" applyFill="1" applyBorder="1" applyAlignment="1" applyProtection="1">
      <alignment horizontal="center" wrapText="1" readingOrder="2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54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9" fontId="26" fillId="34" borderId="51" xfId="0" applyNumberFormat="1" applyFont="1" applyFill="1" applyBorder="1" applyAlignment="1" applyProtection="1">
      <alignment horizontal="center" vertical="top" wrapText="1"/>
      <protection locked="0"/>
    </xf>
    <xf numFmtId="49" fontId="26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49" fontId="19" fillId="0" borderId="51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top" wrapText="1" readingOrder="2"/>
      <protection/>
    </xf>
    <xf numFmtId="0" fontId="4" fillId="33" borderId="32" xfId="0" applyFont="1" applyFill="1" applyBorder="1" applyAlignment="1" applyProtection="1">
      <alignment horizontal="center" vertical="top" wrapText="1" readingOrder="2"/>
      <protection/>
    </xf>
    <xf numFmtId="0" fontId="28" fillId="0" borderId="51" xfId="0" applyFont="1" applyFill="1" applyBorder="1" applyAlignment="1" applyProtection="1">
      <alignment horizontal="right"/>
      <protection locked="0"/>
    </xf>
    <xf numFmtId="0" fontId="28" fillId="0" borderId="20" xfId="0" applyFont="1" applyFill="1" applyBorder="1" applyAlignment="1" applyProtection="1">
      <alignment horizontal="right"/>
      <protection locked="0"/>
    </xf>
    <xf numFmtId="0" fontId="28" fillId="0" borderId="36" xfId="0" applyFont="1" applyFill="1" applyBorder="1" applyAlignment="1" applyProtection="1">
      <alignment horizontal="center" wrapText="1" readingOrder="2"/>
      <protection locked="0"/>
    </xf>
    <xf numFmtId="0" fontId="28" fillId="0" borderId="20" xfId="0" applyFont="1" applyFill="1" applyBorder="1" applyAlignment="1" applyProtection="1">
      <alignment horizontal="center" wrapText="1" readingOrder="2"/>
      <protection locked="0"/>
    </xf>
    <xf numFmtId="0" fontId="4" fillId="33" borderId="63" xfId="0" applyFont="1" applyFill="1" applyBorder="1" applyAlignment="1" applyProtection="1">
      <alignment horizontal="center" wrapText="1" readingOrder="2"/>
      <protection/>
    </xf>
    <xf numFmtId="1" fontId="26" fillId="34" borderId="36" xfId="0" applyNumberFormat="1" applyFont="1" applyFill="1" applyBorder="1" applyAlignment="1" applyProtection="1">
      <alignment horizontal="center" vertical="top" wrapText="1"/>
      <protection locked="0"/>
    </xf>
    <xf numFmtId="1" fontId="26" fillId="34" borderId="15" xfId="0" applyNumberFormat="1" applyFont="1" applyFill="1" applyBorder="1" applyAlignment="1" applyProtection="1">
      <alignment horizontal="center" vertical="top" wrapText="1"/>
      <protection locked="0"/>
    </xf>
    <xf numFmtId="1" fontId="26" fillId="34" borderId="58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center" wrapText="1" readingOrder="2"/>
      <protection locked="0"/>
    </xf>
    <xf numFmtId="0" fontId="28" fillId="0" borderId="21" xfId="0" applyFont="1" applyFill="1" applyBorder="1" applyAlignment="1" applyProtection="1">
      <alignment horizontal="center" wrapText="1" readingOrder="2"/>
      <protection locked="0"/>
    </xf>
    <xf numFmtId="0" fontId="4" fillId="33" borderId="50" xfId="0" applyFont="1" applyFill="1" applyBorder="1" applyAlignment="1" applyProtection="1">
      <alignment horizontal="center" vertical="top" wrapText="1" readingOrder="2"/>
      <protection/>
    </xf>
    <xf numFmtId="0" fontId="4" fillId="33" borderId="35" xfId="0" applyFont="1" applyFill="1" applyBorder="1" applyAlignment="1" applyProtection="1">
      <alignment horizontal="center" vertical="top" wrapText="1" readingOrder="2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49" fontId="19" fillId="0" borderId="36" xfId="43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center" vertical="center" wrapText="1"/>
      <protection locked="0"/>
    </xf>
    <xf numFmtId="0" fontId="9" fillId="0" borderId="36" xfId="43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8" fillId="33" borderId="64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left"/>
      <protection/>
    </xf>
    <xf numFmtId="0" fontId="9" fillId="33" borderId="52" xfId="43" applyFill="1" applyBorder="1" applyAlignment="1" applyProtection="1">
      <alignment horizontal="left"/>
      <protection/>
    </xf>
    <xf numFmtId="0" fontId="9" fillId="33" borderId="63" xfId="43" applyFill="1" applyBorder="1" applyAlignment="1" applyProtection="1">
      <alignment horizontal="left"/>
      <protection/>
    </xf>
    <xf numFmtId="0" fontId="9" fillId="33" borderId="35" xfId="43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 quotePrefix="1">
      <alignment horizontal="center" vertical="top" wrapText="1" readingOrder="2"/>
      <protection/>
    </xf>
    <xf numFmtId="0" fontId="1" fillId="33" borderId="14" xfId="0" applyFont="1" applyFill="1" applyBorder="1" applyAlignment="1" applyProtection="1">
      <alignment horizontal="center" vertical="top" wrapText="1" readingOrder="2"/>
      <protection/>
    </xf>
    <xf numFmtId="0" fontId="1" fillId="33" borderId="47" xfId="0" applyFont="1" applyFill="1" applyBorder="1" applyAlignment="1" applyProtection="1">
      <alignment horizontal="center" vertical="top" wrapText="1" readingOrder="2"/>
      <protection/>
    </xf>
    <xf numFmtId="0" fontId="1" fillId="33" borderId="65" xfId="0" applyFont="1" applyFill="1" applyBorder="1" applyAlignment="1" applyProtection="1">
      <alignment horizontal="center" vertical="top" wrapText="1" readingOrder="2"/>
      <protection/>
    </xf>
    <xf numFmtId="0" fontId="23" fillId="38" borderId="0" xfId="0" applyFont="1" applyFill="1" applyBorder="1" applyAlignment="1" applyProtection="1">
      <alignment horizontal="center" readingOrder="2"/>
      <protection/>
    </xf>
    <xf numFmtId="0" fontId="2" fillId="33" borderId="51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1" fillId="33" borderId="51" xfId="0" applyFont="1" applyFill="1" applyBorder="1" applyAlignment="1" applyProtection="1">
      <alignment horizontal="center" vertical="top" wrapText="1" readingOrder="2"/>
      <protection/>
    </xf>
    <xf numFmtId="0" fontId="1" fillId="33" borderId="15" xfId="0" applyFont="1" applyFill="1" applyBorder="1" applyAlignment="1" applyProtection="1">
      <alignment horizontal="center" vertical="top" wrapText="1" readingOrder="2"/>
      <protection/>
    </xf>
    <xf numFmtId="0" fontId="1" fillId="33" borderId="58" xfId="0" applyFont="1" applyFill="1" applyBorder="1" applyAlignment="1" applyProtection="1">
      <alignment horizontal="center" vertical="top" wrapText="1" readingOrder="2"/>
      <protection/>
    </xf>
    <xf numFmtId="0" fontId="2" fillId="41" borderId="36" xfId="0" applyFont="1" applyFill="1" applyBorder="1" applyAlignment="1" applyProtection="1">
      <alignment horizontal="center" vertical="top" wrapText="1"/>
      <protection/>
    </xf>
    <xf numFmtId="0" fontId="2" fillId="41" borderId="15" xfId="0" applyFont="1" applyFill="1" applyBorder="1" applyAlignment="1" applyProtection="1">
      <alignment horizontal="center" vertical="top" wrapText="1"/>
      <protection/>
    </xf>
    <xf numFmtId="0" fontId="2" fillId="41" borderId="58" xfId="0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Border="1" applyAlignment="1" applyProtection="1">
      <alignment horizontal="right" wrapText="1" readingOrder="2"/>
      <protection/>
    </xf>
    <xf numFmtId="0" fontId="25" fillId="0" borderId="44" xfId="43" applyFont="1" applyBorder="1" applyAlignment="1" applyProtection="1">
      <alignment horizontal="center" wrapText="1"/>
      <protection/>
    </xf>
    <xf numFmtId="0" fontId="25" fillId="0" borderId="54" xfId="43" applyFont="1" applyBorder="1" applyAlignment="1" applyProtection="1">
      <alignment horizontal="center" wrapText="1"/>
      <protection/>
    </xf>
    <xf numFmtId="3" fontId="8" fillId="44" borderId="14" xfId="0" applyNumberFormat="1" applyFont="1" applyFill="1" applyBorder="1" applyAlignment="1" applyProtection="1">
      <alignment horizontal="center" wrapText="1"/>
      <protection/>
    </xf>
    <xf numFmtId="9" fontId="7" fillId="0" borderId="14" xfId="36" applyFont="1" applyBorder="1" applyAlignment="1" applyProtection="1">
      <alignment horizontal="center"/>
      <protection/>
    </xf>
    <xf numFmtId="9" fontId="2" fillId="0" borderId="14" xfId="36" applyFont="1" applyBorder="1" applyAlignment="1" applyProtection="1">
      <alignment horizontal="center"/>
      <protection/>
    </xf>
    <xf numFmtId="3" fontId="7" fillId="0" borderId="36" xfId="0" applyNumberFormat="1" applyFont="1" applyBorder="1" applyAlignment="1" applyProtection="1">
      <alignment horizontal="center"/>
      <protection/>
    </xf>
    <xf numFmtId="3" fontId="7" fillId="0" borderId="20" xfId="0" applyNumberFormat="1" applyFont="1" applyBorder="1" applyAlignment="1" applyProtection="1">
      <alignment horizontal="center"/>
      <protection/>
    </xf>
    <xf numFmtId="3" fontId="2" fillId="0" borderId="36" xfId="0" applyNumberFormat="1" applyFont="1" applyBorder="1" applyAlignment="1" applyProtection="1">
      <alignment horizontal="center"/>
      <protection/>
    </xf>
    <xf numFmtId="3" fontId="2" fillId="0" borderId="2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44" borderId="36" xfId="0" applyFont="1" applyFill="1" applyBorder="1" applyAlignment="1" applyProtection="1">
      <alignment horizontal="center" wrapText="1"/>
      <protection/>
    </xf>
    <xf numFmtId="0" fontId="8" fillId="44" borderId="20" xfId="0" applyFont="1" applyFill="1" applyBorder="1" applyAlignment="1" applyProtection="1">
      <alignment horizontal="center" wrapText="1"/>
      <protection/>
    </xf>
    <xf numFmtId="0" fontId="6" fillId="33" borderId="33" xfId="0" applyFont="1" applyFill="1" applyBorder="1" applyAlignment="1" applyProtection="1">
      <alignment horizontal="left" vertical="center" wrapText="1" readingOrder="2"/>
      <protection/>
    </xf>
    <xf numFmtId="0" fontId="6" fillId="33" borderId="23" xfId="0" applyFont="1" applyFill="1" applyBorder="1" applyAlignment="1" applyProtection="1">
      <alignment horizontal="left" vertical="center" wrapText="1" readingOrder="2"/>
      <protection/>
    </xf>
    <xf numFmtId="0" fontId="6" fillId="33" borderId="66" xfId="0" applyFont="1" applyFill="1" applyBorder="1" applyAlignment="1" applyProtection="1">
      <alignment horizontal="left" vertical="center" wrapText="1" readingOrder="2"/>
      <protection/>
    </xf>
    <xf numFmtId="0" fontId="6" fillId="33" borderId="51" xfId="0" applyFont="1" applyFill="1" applyBorder="1" applyAlignment="1" applyProtection="1">
      <alignment horizontal="left" vertical="center" wrapText="1" readingOrder="2"/>
      <protection/>
    </xf>
    <xf numFmtId="0" fontId="6" fillId="33" borderId="15" xfId="0" applyFont="1" applyFill="1" applyBorder="1" applyAlignment="1" applyProtection="1">
      <alignment horizontal="left" vertical="center" wrapText="1" readingOrder="2"/>
      <protection/>
    </xf>
    <xf numFmtId="1" fontId="15" fillId="33" borderId="28" xfId="0" applyNumberFormat="1" applyFont="1" applyFill="1" applyBorder="1" applyAlignment="1" applyProtection="1">
      <alignment horizontal="right" wrapText="1"/>
      <protection/>
    </xf>
    <xf numFmtId="0" fontId="0" fillId="0" borderId="28" xfId="0" applyBorder="1" applyAlignment="1" applyProtection="1">
      <alignment/>
      <protection/>
    </xf>
    <xf numFmtId="0" fontId="6" fillId="33" borderId="46" xfId="0" applyFont="1" applyFill="1" applyBorder="1" applyAlignment="1" applyProtection="1">
      <alignment horizontal="left" vertical="center" wrapText="1" readingOrder="2"/>
      <protection/>
    </xf>
    <xf numFmtId="0" fontId="6" fillId="33" borderId="27" xfId="0" applyFont="1" applyFill="1" applyBorder="1" applyAlignment="1" applyProtection="1">
      <alignment horizontal="left" vertical="center" wrapText="1" readingOrder="2"/>
      <protection/>
    </xf>
    <xf numFmtId="0" fontId="6" fillId="33" borderId="67" xfId="0" applyFont="1" applyFill="1" applyBorder="1" applyAlignment="1" applyProtection="1">
      <alignment horizontal="left" vertical="center" wrapText="1" readingOrder="2"/>
      <protection/>
    </xf>
    <xf numFmtId="0" fontId="15" fillId="33" borderId="43" xfId="0" applyFont="1" applyFill="1" applyBorder="1" applyAlignment="1" applyProtection="1">
      <alignment horizontal="right"/>
      <protection/>
    </xf>
    <xf numFmtId="0" fontId="15" fillId="33" borderId="17" xfId="0" applyFont="1" applyFill="1" applyBorder="1" applyAlignment="1" applyProtection="1">
      <alignment horizontal="right"/>
      <protection/>
    </xf>
    <xf numFmtId="0" fontId="2" fillId="33" borderId="68" xfId="0" applyFont="1" applyFill="1" applyBorder="1" applyAlignment="1" applyProtection="1">
      <alignment horizontal="center" wrapText="1" readingOrder="2"/>
      <protection/>
    </xf>
    <xf numFmtId="0" fontId="2" fillId="33" borderId="69" xfId="0" applyFont="1" applyFill="1" applyBorder="1" applyAlignment="1" applyProtection="1">
      <alignment horizontal="center" wrapText="1" readingOrder="2"/>
      <protection/>
    </xf>
    <xf numFmtId="0" fontId="2" fillId="33" borderId="70" xfId="0" applyFont="1" applyFill="1" applyBorder="1" applyAlignment="1" applyProtection="1">
      <alignment horizontal="center" wrapText="1" readingOrder="2"/>
      <protection/>
    </xf>
    <xf numFmtId="0" fontId="2" fillId="33" borderId="6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1" fontId="15" fillId="33" borderId="28" xfId="0" applyNumberFormat="1" applyFont="1" applyFill="1" applyBorder="1" applyAlignment="1" applyProtection="1">
      <alignment horizontal="left" wrapText="1"/>
      <protection/>
    </xf>
    <xf numFmtId="0" fontId="15" fillId="33" borderId="28" xfId="0" applyFont="1" applyFill="1" applyBorder="1" applyAlignment="1" applyProtection="1">
      <alignment horizontal="left" wrapText="1"/>
      <protection/>
    </xf>
    <xf numFmtId="0" fontId="21" fillId="40" borderId="39" xfId="0" applyFont="1" applyFill="1" applyBorder="1" applyAlignment="1" applyProtection="1">
      <alignment horizontal="center" wrapText="1"/>
      <protection/>
    </xf>
    <xf numFmtId="0" fontId="21" fillId="40" borderId="40" xfId="0" applyFont="1" applyFill="1" applyBorder="1" applyAlignment="1" applyProtection="1">
      <alignment horizontal="center" wrapText="1"/>
      <protection/>
    </xf>
    <xf numFmtId="14" fontId="15" fillId="33" borderId="17" xfId="0" applyNumberFormat="1" applyFont="1" applyFill="1" applyBorder="1" applyAlignment="1" applyProtection="1">
      <alignment horizontal="center" wrapText="1"/>
      <protection/>
    </xf>
    <xf numFmtId="0" fontId="2" fillId="33" borderId="68" xfId="0" applyFont="1" applyFill="1" applyBorder="1" applyAlignment="1" applyProtection="1" quotePrefix="1">
      <alignment horizontal="center" wrapText="1" readingOrder="2"/>
      <protection/>
    </xf>
    <xf numFmtId="0" fontId="15" fillId="40" borderId="60" xfId="0" applyFont="1" applyFill="1" applyBorder="1" applyAlignment="1" applyProtection="1">
      <alignment horizontal="center"/>
      <protection/>
    </xf>
    <xf numFmtId="0" fontId="15" fillId="40" borderId="28" xfId="0" applyFont="1" applyFill="1" applyBorder="1" applyAlignment="1" applyProtection="1">
      <alignment horizontal="center"/>
      <protection/>
    </xf>
    <xf numFmtId="0" fontId="22" fillId="40" borderId="43" xfId="0" applyFont="1" applyFill="1" applyBorder="1" applyAlignment="1" applyProtection="1" quotePrefix="1">
      <alignment horizontal="center" wrapText="1" readingOrder="2"/>
      <protection/>
    </xf>
    <xf numFmtId="0" fontId="22" fillId="40" borderId="17" xfId="0" applyFont="1" applyFill="1" applyBorder="1" applyAlignment="1" applyProtection="1" quotePrefix="1">
      <alignment horizontal="center" wrapText="1" readingOrder="2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21" fillId="38" borderId="40" xfId="0" applyFont="1" applyFill="1" applyBorder="1" applyAlignment="1" applyProtection="1">
      <alignment horizontal="center" wrapText="1"/>
      <protection/>
    </xf>
    <xf numFmtId="0" fontId="22" fillId="38" borderId="43" xfId="0" applyFont="1" applyFill="1" applyBorder="1" applyAlignment="1" applyProtection="1" quotePrefix="1">
      <alignment horizontal="center" wrapText="1" readingOrder="2"/>
      <protection/>
    </xf>
    <xf numFmtId="0" fontId="22" fillId="38" borderId="17" xfId="0" applyFont="1" applyFill="1" applyBorder="1" applyAlignment="1" applyProtection="1" quotePrefix="1">
      <alignment horizontal="center" wrapText="1" readingOrder="2"/>
      <protection/>
    </xf>
    <xf numFmtId="0" fontId="22" fillId="38" borderId="48" xfId="0" applyFont="1" applyFill="1" applyBorder="1" applyAlignment="1" applyProtection="1" quotePrefix="1">
      <alignment horizontal="center" wrapText="1" readingOrder="2"/>
      <protection/>
    </xf>
    <xf numFmtId="0" fontId="15" fillId="38" borderId="43" xfId="0" applyFont="1" applyFill="1" applyBorder="1" applyAlignment="1" applyProtection="1">
      <alignment horizontal="center"/>
      <protection/>
    </xf>
    <xf numFmtId="0" fontId="15" fillId="38" borderId="17" xfId="0" applyFont="1" applyFill="1" applyBorder="1" applyAlignment="1" applyProtection="1">
      <alignment horizontal="center"/>
      <protection/>
    </xf>
    <xf numFmtId="0" fontId="15" fillId="38" borderId="48" xfId="0" applyFont="1" applyFill="1" applyBorder="1" applyAlignment="1" applyProtection="1">
      <alignment horizontal="center"/>
      <protection/>
    </xf>
    <xf numFmtId="0" fontId="15" fillId="38" borderId="43" xfId="0" applyFont="1" applyFill="1" applyBorder="1" applyAlignment="1" applyProtection="1" quotePrefix="1">
      <alignment horizontal="center" vertical="top" wrapText="1" readingOrder="2"/>
      <protection/>
    </xf>
    <xf numFmtId="0" fontId="15" fillId="38" borderId="48" xfId="0" applyFont="1" applyFill="1" applyBorder="1" applyAlignment="1" applyProtection="1" quotePrefix="1">
      <alignment horizontal="center" vertical="top" wrapText="1" readingOrder="2"/>
      <protection/>
    </xf>
    <xf numFmtId="0" fontId="0" fillId="0" borderId="54" xfId="0" applyBorder="1" applyAlignment="1" applyProtection="1" quotePrefix="1">
      <alignment horizontal="center"/>
      <protection/>
    </xf>
    <xf numFmtId="0" fontId="15" fillId="33" borderId="36" xfId="0" applyFont="1" applyFill="1" applyBorder="1" applyAlignment="1" applyProtection="1">
      <alignment horizontal="right" vertical="top" wrapText="1" readingOrder="2"/>
      <protection/>
    </xf>
    <xf numFmtId="0" fontId="15" fillId="33" borderId="15" xfId="0" applyFont="1" applyFill="1" applyBorder="1" applyAlignment="1" applyProtection="1">
      <alignment horizontal="right" vertical="top" wrapText="1" readingOrder="2"/>
      <protection/>
    </xf>
    <xf numFmtId="0" fontId="15" fillId="40" borderId="59" xfId="0" applyFont="1" applyFill="1" applyBorder="1" applyAlignment="1" applyProtection="1" quotePrefix="1">
      <alignment horizontal="left" vertical="top" readingOrder="2"/>
      <protection/>
    </xf>
    <xf numFmtId="0" fontId="15" fillId="40" borderId="71" xfId="0" applyFont="1" applyFill="1" applyBorder="1" applyAlignment="1" applyProtection="1" quotePrefix="1">
      <alignment horizontal="left" vertical="top" readingOrder="2"/>
      <protection/>
    </xf>
    <xf numFmtId="0" fontId="17" fillId="45" borderId="49" xfId="0" applyFont="1" applyFill="1" applyBorder="1" applyAlignment="1" applyProtection="1">
      <alignment horizontal="center" vertical="top" wrapText="1" readingOrder="2"/>
      <protection/>
    </xf>
    <xf numFmtId="0" fontId="17" fillId="45" borderId="17" xfId="0" applyFont="1" applyFill="1" applyBorder="1" applyAlignment="1" applyProtection="1">
      <alignment horizontal="center" vertical="top" wrapText="1" readingOrder="2"/>
      <protection/>
    </xf>
    <xf numFmtId="0" fontId="17" fillId="45" borderId="48" xfId="0" applyFont="1" applyFill="1" applyBorder="1" applyAlignment="1" applyProtection="1">
      <alignment horizontal="center" vertical="top" wrapText="1" readingOrder="2"/>
      <protection/>
    </xf>
    <xf numFmtId="0" fontId="17" fillId="49" borderId="43" xfId="0" applyFont="1" applyFill="1" applyBorder="1" applyAlignment="1" applyProtection="1">
      <alignment horizontal="center" vertical="top" wrapText="1" readingOrder="2"/>
      <protection/>
    </xf>
    <xf numFmtId="0" fontId="17" fillId="49" borderId="17" xfId="0" applyFont="1" applyFill="1" applyBorder="1" applyAlignment="1" applyProtection="1">
      <alignment horizontal="center" vertical="top" wrapText="1" readingOrder="2"/>
      <protection/>
    </xf>
    <xf numFmtId="0" fontId="17" fillId="49" borderId="48" xfId="0" applyFont="1" applyFill="1" applyBorder="1" applyAlignment="1" applyProtection="1">
      <alignment horizontal="center" vertical="top" wrapText="1" readingOrder="2"/>
      <protection/>
    </xf>
    <xf numFmtId="0" fontId="0" fillId="0" borderId="54" xfId="0" applyBorder="1" applyAlignment="1" applyProtection="1">
      <alignment horizontal="center"/>
      <protection/>
    </xf>
    <xf numFmtId="0" fontId="15" fillId="40" borderId="72" xfId="0" applyFont="1" applyFill="1" applyBorder="1" applyAlignment="1" applyProtection="1" quotePrefix="1">
      <alignment horizontal="left" vertical="top" readingOrder="2"/>
      <protection/>
    </xf>
    <xf numFmtId="0" fontId="15" fillId="33" borderId="36" xfId="0" applyFont="1" applyFill="1" applyBorder="1" applyAlignment="1" applyProtection="1" quotePrefix="1">
      <alignment horizontal="right" vertical="top" wrapText="1" readingOrder="2"/>
      <protection/>
    </xf>
    <xf numFmtId="0" fontId="17" fillId="45" borderId="49" xfId="0" applyFont="1" applyFill="1" applyBorder="1" applyAlignment="1" applyProtection="1">
      <alignment horizontal="right" vertical="top" wrapText="1" readingOrder="2"/>
      <protection/>
    </xf>
    <xf numFmtId="0" fontId="17" fillId="45" borderId="48" xfId="0" applyFont="1" applyFill="1" applyBorder="1" applyAlignment="1" applyProtection="1">
      <alignment horizontal="right" vertical="top" wrapText="1" readingOrder="2"/>
      <protection/>
    </xf>
    <xf numFmtId="0" fontId="15" fillId="40" borderId="43" xfId="0" applyFont="1" applyFill="1" applyBorder="1" applyAlignment="1" applyProtection="1" quotePrefix="1">
      <alignment horizontal="center" vertical="top" wrapText="1" readingOrder="2"/>
      <protection/>
    </xf>
    <xf numFmtId="0" fontId="15" fillId="40" borderId="48" xfId="0" applyFont="1" applyFill="1" applyBorder="1" applyAlignment="1" applyProtection="1" quotePrefix="1">
      <alignment horizontal="center" vertical="top" wrapText="1" readingOrder="2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גיליון1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dxfs count="4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tal.gov.il/NR/exeres/270E524E-FDC2-4E8B-8244-48ABAD6FC620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77"/>
  <sheetViews>
    <sheetView showGridLines="0" rightToLeft="1"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E4"/>
    </sheetView>
  </sheetViews>
  <sheetFormatPr defaultColWidth="9.140625" defaultRowHeight="12.75" outlineLevelCol="1"/>
  <cols>
    <col min="1" max="1" width="11.8515625" style="13" customWidth="1"/>
    <col min="2" max="2" width="17.8515625" style="13" bestFit="1" customWidth="1"/>
    <col min="3" max="3" width="19.140625" style="13" customWidth="1"/>
    <col min="4" max="5" width="16.421875" style="13" customWidth="1"/>
    <col min="6" max="6" width="17.140625" style="13" customWidth="1"/>
    <col min="7" max="8" width="17.00390625" style="34" hidden="1" customWidth="1" outlineLevel="1"/>
    <col min="9" max="9" width="7.28125" style="189" customWidth="1" collapsed="1"/>
    <col min="10" max="10" width="17.00390625" style="189" hidden="1" customWidth="1" outlineLevel="1"/>
    <col min="11" max="11" width="17.00390625" style="34" hidden="1" customWidth="1" outlineLevel="1"/>
    <col min="12" max="12" width="6.8515625" style="40" customWidth="1" collapsed="1"/>
    <col min="13" max="13" width="9.140625" style="40" customWidth="1"/>
    <col min="14" max="16384" width="9.140625" style="13" customWidth="1"/>
  </cols>
  <sheetData>
    <row r="1" spans="1:12" ht="27" customHeight="1">
      <c r="A1" s="256" t="s">
        <v>20</v>
      </c>
      <c r="B1" s="259" t="s">
        <v>114</v>
      </c>
      <c r="C1" s="257" t="s">
        <v>35</v>
      </c>
      <c r="D1" s="314">
        <v>42736</v>
      </c>
      <c r="E1" s="258" t="s">
        <v>128</v>
      </c>
      <c r="F1" s="344" t="s">
        <v>175</v>
      </c>
      <c r="G1" s="270"/>
      <c r="I1" s="190" t="s">
        <v>63</v>
      </c>
      <c r="L1" s="191" t="s">
        <v>81</v>
      </c>
    </row>
    <row r="2" spans="1:13" s="15" customFormat="1" ht="16.5" customHeight="1">
      <c r="A2" s="379" t="s">
        <v>39</v>
      </c>
      <c r="B2" s="380"/>
      <c r="C2" s="380"/>
      <c r="D2" s="380"/>
      <c r="E2" s="380"/>
      <c r="F2" s="381"/>
      <c r="G2" s="271"/>
      <c r="I2" s="29"/>
      <c r="J2" s="29"/>
      <c r="L2" s="29"/>
      <c r="M2" s="29"/>
    </row>
    <row r="3" spans="1:13" s="15" customFormat="1" ht="7.5" customHeight="1">
      <c r="A3" s="1"/>
      <c r="B3" s="14"/>
      <c r="C3" s="2"/>
      <c r="D3" s="3"/>
      <c r="E3" s="4"/>
      <c r="F3" s="5"/>
      <c r="G3" s="271"/>
      <c r="I3" s="29"/>
      <c r="J3" s="29"/>
      <c r="L3" s="29"/>
      <c r="M3" s="29"/>
    </row>
    <row r="4" spans="1:12" ht="24.75" customHeight="1">
      <c r="A4" s="16"/>
      <c r="B4" s="386" t="s">
        <v>176</v>
      </c>
      <c r="C4" s="386"/>
      <c r="D4" s="386"/>
      <c r="E4" s="386"/>
      <c r="F4" s="18"/>
      <c r="G4" s="270"/>
      <c r="I4" s="192"/>
      <c r="L4" s="29"/>
    </row>
    <row r="5" spans="1:12" ht="25.5" customHeight="1" thickBot="1">
      <c r="A5" s="72"/>
      <c r="B5" s="28"/>
      <c r="C5" s="17"/>
      <c r="D5" s="17"/>
      <c r="E5" s="19" t="s">
        <v>19</v>
      </c>
      <c r="F5" s="332"/>
      <c r="G5" s="270"/>
      <c r="I5" s="192"/>
      <c r="L5" s="29"/>
    </row>
    <row r="6" spans="1:12" ht="18.75" customHeight="1">
      <c r="A6" s="73" t="s">
        <v>177</v>
      </c>
      <c r="B6" s="17"/>
      <c r="C6" s="17"/>
      <c r="D6" s="17"/>
      <c r="E6" s="19"/>
      <c r="F6" s="20"/>
      <c r="G6" s="270"/>
      <c r="I6" s="192"/>
      <c r="L6" s="29"/>
    </row>
    <row r="7" spans="1:12" ht="22.5" customHeight="1">
      <c r="A7" s="16"/>
      <c r="B7" s="17"/>
      <c r="C7" s="378"/>
      <c r="D7" s="378"/>
      <c r="E7" s="378"/>
      <c r="F7" s="20"/>
      <c r="G7" s="270"/>
      <c r="I7" s="192" t="s">
        <v>10</v>
      </c>
      <c r="L7" s="29"/>
    </row>
    <row r="8" spans="1:12" ht="21" customHeight="1">
      <c r="A8" s="390" t="s">
        <v>34</v>
      </c>
      <c r="B8" s="391"/>
      <c r="C8" s="391"/>
      <c r="D8" s="391"/>
      <c r="E8" s="391"/>
      <c r="F8" s="392"/>
      <c r="G8" s="270"/>
      <c r="I8" s="192"/>
      <c r="L8" s="29"/>
    </row>
    <row r="9" spans="1:12" ht="31.5">
      <c r="A9" s="387" t="s">
        <v>172</v>
      </c>
      <c r="B9" s="388"/>
      <c r="C9" s="101" t="s">
        <v>168</v>
      </c>
      <c r="D9" s="393" t="s">
        <v>178</v>
      </c>
      <c r="E9" s="394"/>
      <c r="F9" s="395"/>
      <c r="G9" s="270"/>
      <c r="I9" s="192"/>
      <c r="L9" s="29"/>
    </row>
    <row r="10" spans="1:12" ht="39.75" customHeight="1">
      <c r="A10" s="348"/>
      <c r="B10" s="349"/>
      <c r="C10" s="307"/>
      <c r="D10" s="364"/>
      <c r="E10" s="365"/>
      <c r="F10" s="366"/>
      <c r="G10" s="270"/>
      <c r="H10" s="192"/>
      <c r="I10" s="192"/>
      <c r="K10" s="192"/>
      <c r="L10" s="29"/>
    </row>
    <row r="11" spans="1:13" s="68" customFormat="1" ht="24.75" customHeight="1">
      <c r="A11" s="356" t="s">
        <v>173</v>
      </c>
      <c r="B11" s="104" t="s">
        <v>73</v>
      </c>
      <c r="C11" s="67" t="s">
        <v>72</v>
      </c>
      <c r="D11" s="254" t="s">
        <v>179</v>
      </c>
      <c r="E11" s="371" t="s">
        <v>127</v>
      </c>
      <c r="F11" s="372"/>
      <c r="G11" s="272" t="s">
        <v>110</v>
      </c>
      <c r="H11" s="193"/>
      <c r="I11" s="193"/>
      <c r="J11" s="267" t="s">
        <v>107</v>
      </c>
      <c r="K11" s="193"/>
      <c r="L11" s="194"/>
      <c r="M11" s="195"/>
    </row>
    <row r="12" spans="1:13" s="23" customFormat="1" ht="20.25" customHeight="1">
      <c r="A12" s="356"/>
      <c r="B12" s="308"/>
      <c r="C12" s="308"/>
      <c r="D12" s="255">
        <f>DATEDIF($B$12,$C$12+1,"m")</f>
        <v>0</v>
      </c>
      <c r="E12" s="373"/>
      <c r="F12" s="374"/>
      <c r="G12" s="273" t="s">
        <v>169</v>
      </c>
      <c r="H12" s="196"/>
      <c r="I12" s="196"/>
      <c r="J12" s="250"/>
      <c r="K12" s="196"/>
      <c r="L12" s="197"/>
      <c r="M12" s="198"/>
    </row>
    <row r="13" spans="1:13" s="68" customFormat="1" ht="20.25" customHeight="1">
      <c r="A13" s="352" t="s">
        <v>180</v>
      </c>
      <c r="B13" s="389"/>
      <c r="C13" s="67" t="s">
        <v>9</v>
      </c>
      <c r="D13" s="102" t="s">
        <v>8</v>
      </c>
      <c r="E13" s="102" t="s">
        <v>7</v>
      </c>
      <c r="F13" s="103" t="s">
        <v>38</v>
      </c>
      <c r="G13" s="272" t="s">
        <v>108</v>
      </c>
      <c r="H13" s="193"/>
      <c r="I13" s="193"/>
      <c r="J13" s="267" t="s">
        <v>108</v>
      </c>
      <c r="K13" s="193"/>
      <c r="L13" s="194"/>
      <c r="M13" s="195"/>
    </row>
    <row r="14" spans="1:13" s="22" customFormat="1" ht="20.25" customHeight="1">
      <c r="A14" s="354"/>
      <c r="B14" s="355"/>
      <c r="C14" s="301"/>
      <c r="D14" s="301"/>
      <c r="E14" s="301"/>
      <c r="F14" s="302"/>
      <c r="G14" s="244">
        <v>36526</v>
      </c>
      <c r="H14" s="30"/>
      <c r="I14" s="30"/>
      <c r="J14" s="244"/>
      <c r="K14" s="30"/>
      <c r="L14" s="199"/>
      <c r="M14" s="200"/>
    </row>
    <row r="15" spans="1:13" s="68" customFormat="1" ht="27" customHeight="1">
      <c r="A15" s="352" t="s">
        <v>126</v>
      </c>
      <c r="B15" s="353"/>
      <c r="C15" s="226" t="s">
        <v>6</v>
      </c>
      <c r="D15" s="226" t="s">
        <v>37</v>
      </c>
      <c r="E15" s="371" t="s">
        <v>36</v>
      </c>
      <c r="F15" s="372"/>
      <c r="G15" s="272" t="s">
        <v>106</v>
      </c>
      <c r="H15" s="193"/>
      <c r="I15" s="193"/>
      <c r="J15" s="267" t="s">
        <v>109</v>
      </c>
      <c r="K15" s="193"/>
      <c r="L15" s="194"/>
      <c r="M15" s="195"/>
    </row>
    <row r="16" spans="1:13" s="23" customFormat="1" ht="20.25" customHeight="1">
      <c r="A16" s="350"/>
      <c r="B16" s="351"/>
      <c r="C16" s="309"/>
      <c r="D16" s="310"/>
      <c r="E16" s="375"/>
      <c r="F16" s="376"/>
      <c r="G16" s="311" t="s">
        <v>170</v>
      </c>
      <c r="H16" s="201"/>
      <c r="I16" s="201"/>
      <c r="J16" s="269"/>
      <c r="K16" s="201"/>
      <c r="L16" s="197"/>
      <c r="M16" s="198"/>
    </row>
    <row r="17" spans="1:12" ht="16.5" customHeight="1">
      <c r="A17" s="6"/>
      <c r="B17" s="7"/>
      <c r="C17" s="7"/>
      <c r="D17" s="8"/>
      <c r="E17" s="8"/>
      <c r="F17" s="9"/>
      <c r="G17" s="347" t="s">
        <v>113</v>
      </c>
      <c r="H17" s="345"/>
      <c r="I17" s="202"/>
      <c r="J17" s="345" t="s">
        <v>113</v>
      </c>
      <c r="K17" s="345"/>
      <c r="L17" s="29"/>
    </row>
    <row r="18" spans="1:12" ht="23.25" customHeight="1" thickBot="1">
      <c r="A18" s="382" t="s">
        <v>80</v>
      </c>
      <c r="B18" s="383"/>
      <c r="C18" s="383"/>
      <c r="D18" s="383"/>
      <c r="E18" s="384"/>
      <c r="F18" s="385"/>
      <c r="G18" s="347"/>
      <c r="H18" s="345"/>
      <c r="I18" s="202"/>
      <c r="J18" s="345"/>
      <c r="K18" s="346"/>
      <c r="L18" s="29"/>
    </row>
    <row r="19" spans="1:12" ht="48.75" customHeight="1">
      <c r="A19" s="107"/>
      <c r="B19" s="230" t="s">
        <v>0</v>
      </c>
      <c r="C19" s="108" t="s">
        <v>1</v>
      </c>
      <c r="D19" s="239" t="s">
        <v>79</v>
      </c>
      <c r="E19" s="242" t="s">
        <v>112</v>
      </c>
      <c r="F19" s="109"/>
      <c r="G19" s="262" t="s">
        <v>104</v>
      </c>
      <c r="H19" s="263" t="s">
        <v>112</v>
      </c>
      <c r="I19" s="203"/>
      <c r="J19" s="186" t="s">
        <v>105</v>
      </c>
      <c r="K19" s="247" t="s">
        <v>112</v>
      </c>
      <c r="L19" s="29"/>
    </row>
    <row r="20" spans="1:13" s="21" customFormat="1" ht="22.5" customHeight="1">
      <c r="A20" s="228"/>
      <c r="B20" s="232">
        <v>1</v>
      </c>
      <c r="C20" s="237" t="s">
        <v>77</v>
      </c>
      <c r="D20" s="233">
        <f>'כח אדם - שכר'!K224</f>
        <v>0</v>
      </c>
      <c r="E20" s="243">
        <f>IF(D20&gt;0,D20/$D$30,"")</f>
      </c>
      <c r="F20" s="261" t="str">
        <f>IF($G$12&gt;0,C20,"")</f>
        <v>שכר</v>
      </c>
      <c r="G20" s="245">
        <f>IF(COUNTA($G$12,$G$14,$G$16)=3,'כח אדם - שכר'!S224,0)</f>
        <v>0</v>
      </c>
      <c r="H20" s="264">
        <f>IF(G20&gt;0,G20/$G$30,"")</f>
      </c>
      <c r="I20" s="204"/>
      <c r="J20" s="187">
        <f>IF(COUNTA($J$12,$J$14,$J$16)=3,'כח אדם - שכר'!Z224,0)</f>
        <v>0</v>
      </c>
      <c r="K20" s="248">
        <f>IF(J20&gt;0,J20/$J$30,"")</f>
      </c>
      <c r="L20" s="205"/>
      <c r="M20" s="206"/>
    </row>
    <row r="21" spans="1:13" s="21" customFormat="1" ht="22.5" customHeight="1">
      <c r="A21" s="228"/>
      <c r="B21" s="234"/>
      <c r="C21" s="237" t="s">
        <v>78</v>
      </c>
      <c r="D21" s="233">
        <f>'כח אדם - שכר'!K225</f>
        <v>0</v>
      </c>
      <c r="E21" s="243">
        <f>IF(D21&gt;0,D21/$D$30,"")</f>
      </c>
      <c r="F21" s="325" t="s">
        <v>41</v>
      </c>
      <c r="G21" s="324">
        <f>IF(COUNTA($G$12,$G$14,$G$16)=3,'כח אדם - שכר'!S225,0)</f>
        <v>0</v>
      </c>
      <c r="H21" s="264">
        <f>IF(G21&gt;0,G21/$G$30,"")</f>
      </c>
      <c r="I21" s="204"/>
      <c r="J21" s="187">
        <f>IF(COUNTA($J$12,$J$14,$J$16)=3,'כח אדם - שכר'!Z225,0)</f>
        <v>0</v>
      </c>
      <c r="K21" s="248">
        <f>IF(J21&gt;0,J21/$J$30,"")</f>
      </c>
      <c r="L21" s="205"/>
      <c r="M21" s="206"/>
    </row>
    <row r="22" spans="1:13" s="21" customFormat="1" ht="22.5" customHeight="1">
      <c r="A22" s="228"/>
      <c r="B22" s="235"/>
      <c r="C22" s="229" t="s">
        <v>94</v>
      </c>
      <c r="D22" s="233">
        <f>D20+D21</f>
        <v>0</v>
      </c>
      <c r="E22" s="243">
        <f>IF(D22&gt;0,D22/$D$30,"")</f>
      </c>
      <c r="F22" s="330">
        <f>+'כח אדם - שכר'!L226</f>
        <v>0</v>
      </c>
      <c r="G22" s="324">
        <f>IF(COUNTA($G$12,$G$14,$G$16)=3,'כח אדם - שכר'!S226,0)</f>
        <v>0</v>
      </c>
      <c r="H22" s="264">
        <f>IF(G22&gt;0,G22/$G$30,"")</f>
      </c>
      <c r="I22" s="204"/>
      <c r="J22" s="187">
        <f>IF(COUNTA($J$12,$J$14,$J$16)=3,'כח אדם - שכר'!Z226,0)</f>
        <v>0</v>
      </c>
      <c r="K22" s="248">
        <f>IF(J22&gt;0,J22/$J$30,"")</f>
      </c>
      <c r="L22" s="205"/>
      <c r="M22" s="206"/>
    </row>
    <row r="23" spans="1:13" s="21" customFormat="1" ht="22.5" customHeight="1">
      <c r="A23" s="107"/>
      <c r="B23" s="236">
        <v>2</v>
      </c>
      <c r="C23" s="166" t="s">
        <v>2</v>
      </c>
      <c r="D23" s="233">
        <f>'חומרים '!G43</f>
        <v>0</v>
      </c>
      <c r="E23" s="243">
        <f aca="true" t="shared" si="0" ref="E23:E29">IF(D23&gt;0,D23/$D$30,"")</f>
      </c>
      <c r="F23" s="260" t="str">
        <f aca="true" t="shared" si="1" ref="F23:F31">IF($G$12&gt;0,C23,"")</f>
        <v>חומרים וציוד מתכלה</v>
      </c>
      <c r="G23" s="245">
        <f>IF(COUNTA($G$12,$G$14,$G$16)=3,'חומרים '!K43,0)</f>
        <v>0</v>
      </c>
      <c r="H23" s="264">
        <f aca="true" t="shared" si="2" ref="H23:H29">IF(G23&gt;0,G23/$G$30,"")</f>
      </c>
      <c r="I23" s="204"/>
      <c r="J23" s="187">
        <f>IF(COUNTA($J$12,$J$14,$J$16)=3,'חומרים '!R43,0)</f>
        <v>0</v>
      </c>
      <c r="K23" s="248">
        <f aca="true" t="shared" si="3" ref="K23:K29">IF(J23&gt;0,J23/$J$30,"")</f>
      </c>
      <c r="L23" s="205"/>
      <c r="M23" s="206"/>
    </row>
    <row r="24" spans="1:13" s="21" customFormat="1" ht="22.5" customHeight="1">
      <c r="A24" s="228"/>
      <c r="B24" s="232">
        <v>3</v>
      </c>
      <c r="C24" s="238" t="s">
        <v>74</v>
      </c>
      <c r="D24" s="233">
        <f>'קבלני משנה '!H43</f>
        <v>0</v>
      </c>
      <c r="E24" s="243">
        <f t="shared" si="0"/>
      </c>
      <c r="F24" s="261" t="str">
        <f t="shared" si="1"/>
        <v>קבלני משנה בארץ</v>
      </c>
      <c r="G24" s="245">
        <f>IF(COUNTA($G$12,$G$14,$G$16)=3,'קבלני משנה '!K43,0)</f>
        <v>0</v>
      </c>
      <c r="H24" s="264">
        <f t="shared" si="2"/>
      </c>
      <c r="I24" s="204"/>
      <c r="J24" s="187">
        <f>IF(COUNTA($J$12,$J$14,$J$16)=3,'קבלני משנה '!Q43,0)</f>
        <v>0</v>
      </c>
      <c r="K24" s="248">
        <f t="shared" si="3"/>
      </c>
      <c r="L24" s="205"/>
      <c r="M24" s="206"/>
    </row>
    <row r="25" spans="1:13" s="21" customFormat="1" ht="22.5" customHeight="1">
      <c r="A25" s="228"/>
      <c r="B25" s="234"/>
      <c r="C25" s="237" t="s">
        <v>75</v>
      </c>
      <c r="D25" s="233">
        <f>'קבלני משנה '!H44</f>
        <v>0</v>
      </c>
      <c r="E25" s="243">
        <f t="shared" si="0"/>
      </c>
      <c r="F25" s="261" t="str">
        <f t="shared" si="1"/>
        <v>קבלני משנה בחו"ל</v>
      </c>
      <c r="G25" s="245">
        <f>IF(COUNTA($G$12,$G$14,$G$16)=3,'קבלני משנה '!K44,0)</f>
        <v>0</v>
      </c>
      <c r="H25" s="264">
        <f t="shared" si="2"/>
      </c>
      <c r="I25" s="204"/>
      <c r="J25" s="187">
        <f>IF(COUNTA($J$12,$J$14,$J$16)=3,'קבלני משנה '!Q44,0)</f>
        <v>0</v>
      </c>
      <c r="K25" s="248">
        <f t="shared" si="3"/>
      </c>
      <c r="L25" s="205"/>
      <c r="M25" s="206"/>
    </row>
    <row r="26" spans="1:13" s="21" customFormat="1" ht="22.5" customHeight="1">
      <c r="A26" s="228"/>
      <c r="B26" s="235"/>
      <c r="C26" s="229" t="s">
        <v>95</v>
      </c>
      <c r="D26" s="233">
        <f>'קבלני משנה '!H45</f>
        <v>0</v>
      </c>
      <c r="E26" s="243">
        <f t="shared" si="0"/>
      </c>
      <c r="F26" s="260" t="str">
        <f t="shared" si="1"/>
        <v>סה"כ קבלני משנה</v>
      </c>
      <c r="G26" s="245">
        <f>IF(COUNTA($G$12,$G$14,$G$16)=3,'קבלני משנה '!K45,0)</f>
        <v>0</v>
      </c>
      <c r="H26" s="264">
        <f t="shared" si="2"/>
      </c>
      <c r="I26" s="204"/>
      <c r="J26" s="187">
        <f>IF(COUNTA($J$12,$J$14,$J$16)=3,'קבלני משנה '!Q45,0)</f>
        <v>0</v>
      </c>
      <c r="K26" s="248">
        <f t="shared" si="3"/>
      </c>
      <c r="L26" s="205"/>
      <c r="M26" s="206"/>
    </row>
    <row r="27" spans="1:13" s="21" customFormat="1" ht="22.5" customHeight="1">
      <c r="A27" s="107"/>
      <c r="B27" s="231">
        <v>5</v>
      </c>
      <c r="C27" s="166" t="s">
        <v>166</v>
      </c>
      <c r="D27" s="233">
        <f>ציוד!G43</f>
        <v>0</v>
      </c>
      <c r="E27" s="243">
        <f t="shared" si="0"/>
      </c>
      <c r="F27" s="260" t="str">
        <f t="shared" si="1"/>
        <v>ציוד </v>
      </c>
      <c r="G27" s="245">
        <f>IF(COUNTA($G$12,$G$14,$G$16)=3,ציוד!K43,0)</f>
        <v>0</v>
      </c>
      <c r="H27" s="264">
        <f t="shared" si="2"/>
      </c>
      <c r="I27" s="204"/>
      <c r="J27" s="187">
        <f>IF(COUNTA($J$12,$J$14,$J$16)=3,ציוד!R53,0)</f>
        <v>0</v>
      </c>
      <c r="K27" s="248">
        <f t="shared" si="3"/>
      </c>
      <c r="L27" s="205"/>
      <c r="M27" s="206"/>
    </row>
    <row r="28" spans="1:13" s="21" customFormat="1" ht="22.5" customHeight="1">
      <c r="A28" s="107"/>
      <c r="B28" s="105">
        <v>6</v>
      </c>
      <c r="C28" s="167" t="s">
        <v>3</v>
      </c>
      <c r="D28" s="227">
        <f>שונות!G43</f>
        <v>0</v>
      </c>
      <c r="E28" s="243">
        <f t="shared" si="0"/>
      </c>
      <c r="F28" s="260" t="str">
        <f t="shared" si="1"/>
        <v>שונות</v>
      </c>
      <c r="G28" s="246">
        <f>IF(COUNTA($G$12,$G$14,$G$16)=3,שונות!K43,0)</f>
        <v>0</v>
      </c>
      <c r="H28" s="264">
        <f t="shared" si="2"/>
      </c>
      <c r="I28" s="204"/>
      <c r="J28" s="187">
        <f>IF(COUNTA($J$12,$J$14,$J$16)=3,שונות!R43,0)</f>
        <v>0</v>
      </c>
      <c r="K28" s="248">
        <f t="shared" si="3"/>
      </c>
      <c r="L28" s="205"/>
      <c r="M28" s="206"/>
    </row>
    <row r="29" spans="1:13" s="21" customFormat="1" ht="22.5" customHeight="1" thickBot="1">
      <c r="A29" s="107"/>
      <c r="B29" s="236">
        <v>7</v>
      </c>
      <c r="C29" s="166" t="s">
        <v>157</v>
      </c>
      <c r="D29" s="227">
        <f>+שיווק!N43</f>
        <v>0</v>
      </c>
      <c r="E29" s="243">
        <f t="shared" si="0"/>
      </c>
      <c r="F29" s="260" t="str">
        <f t="shared" si="1"/>
        <v>שיווק</v>
      </c>
      <c r="G29" s="246">
        <f>IF(COUNTA($G$12,$G$14,$G$16)=3,שיווק!H43,0)</f>
        <v>0</v>
      </c>
      <c r="H29" s="264">
        <f t="shared" si="2"/>
      </c>
      <c r="I29" s="204"/>
      <c r="J29" s="187">
        <f>IF(COUNTA($J$12,$J$14,$J$16)=3,שיווק!N43,0)</f>
        <v>0</v>
      </c>
      <c r="K29" s="248">
        <f t="shared" si="3"/>
      </c>
      <c r="L29" s="205"/>
      <c r="M29" s="206"/>
    </row>
    <row r="30" spans="1:13" s="21" customFormat="1" ht="22.5" customHeight="1" thickBot="1">
      <c r="A30" s="252"/>
      <c r="B30" s="106"/>
      <c r="C30" s="168" t="s">
        <v>4</v>
      </c>
      <c r="D30" s="240">
        <f>D22+D23+D26+D27+D28+D29</f>
        <v>0</v>
      </c>
      <c r="E30" s="241">
        <f>IF($D$30&gt;0,D30/$D$30,"")</f>
      </c>
      <c r="F30" s="212" t="str">
        <f t="shared" si="1"/>
        <v>סה"כ</v>
      </c>
      <c r="G30" s="265">
        <f>G22+G23+G26+G27+G28+G29</f>
        <v>0</v>
      </c>
      <c r="H30" s="266">
        <f>IF($G$30&gt;0,G30/$G$30,"")</f>
      </c>
      <c r="I30" s="204"/>
      <c r="J30" s="249">
        <f>J22+J23+J26+J27+J28+J29</f>
        <v>0</v>
      </c>
      <c r="K30" s="253">
        <f>IF($J$30&gt;0,J30/$J$30,"")</f>
      </c>
      <c r="L30" s="205"/>
      <c r="M30" s="206"/>
    </row>
    <row r="31" spans="1:12" ht="21.75" customHeight="1" hidden="1">
      <c r="A31" s="210"/>
      <c r="B31" s="211"/>
      <c r="C31" s="168" t="s">
        <v>161</v>
      </c>
      <c r="D31" s="240">
        <f>+E31*D30</f>
        <v>0</v>
      </c>
      <c r="E31" s="336"/>
      <c r="F31" s="212" t="str">
        <f t="shared" si="1"/>
        <v>הלוואה / מענק</v>
      </c>
      <c r="G31" s="268"/>
      <c r="H31" s="29"/>
      <c r="I31" s="29"/>
      <c r="J31" s="29"/>
      <c r="K31" s="29"/>
      <c r="L31" s="29"/>
    </row>
    <row r="32" spans="1:13" s="11" customFormat="1" ht="39.75" customHeight="1">
      <c r="A32" s="359"/>
      <c r="B32" s="360"/>
      <c r="C32" s="361"/>
      <c r="D32" s="362"/>
      <c r="E32" s="367"/>
      <c r="F32" s="368"/>
      <c r="G32" s="274"/>
      <c r="I32" s="207"/>
      <c r="J32" s="207"/>
      <c r="L32" s="207"/>
      <c r="M32" s="207"/>
    </row>
    <row r="33" spans="1:7" ht="16.5" customHeight="1">
      <c r="A33" s="357" t="s">
        <v>171</v>
      </c>
      <c r="B33" s="358"/>
      <c r="C33" s="363" t="s">
        <v>181</v>
      </c>
      <c r="D33" s="363"/>
      <c r="E33" s="369"/>
      <c r="F33" s="370"/>
      <c r="G33" s="270"/>
    </row>
    <row r="34" spans="1:7" ht="16.5" thickBot="1">
      <c r="A34" s="12"/>
      <c r="B34" s="333"/>
      <c r="C34" s="377" t="s">
        <v>155</v>
      </c>
      <c r="D34" s="377"/>
      <c r="E34" s="334"/>
      <c r="F34" s="10"/>
      <c r="G34" s="270"/>
    </row>
    <row r="35" ht="12.75">
      <c r="C35" s="13" t="s">
        <v>10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spans="1:4" ht="12.75" hidden="1">
      <c r="A48" s="24" t="s">
        <v>14</v>
      </c>
      <c r="D48" s="13" t="s">
        <v>10</v>
      </c>
    </row>
    <row r="49" ht="12.75" hidden="1">
      <c r="A49" s="24" t="s">
        <v>15</v>
      </c>
    </row>
    <row r="50" ht="12.75" hidden="1">
      <c r="A50" s="24" t="s">
        <v>16</v>
      </c>
    </row>
    <row r="51" ht="12.75" hidden="1">
      <c r="A51" s="24" t="s">
        <v>17</v>
      </c>
    </row>
    <row r="52" ht="12.75" hidden="1">
      <c r="A52" s="24" t="s">
        <v>18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spans="7:13" s="25" customFormat="1" ht="12.75" hidden="1">
      <c r="G61" s="188"/>
      <c r="H61" s="188"/>
      <c r="I61" s="208"/>
      <c r="J61" s="208"/>
      <c r="K61" s="188"/>
      <c r="L61" s="209"/>
      <c r="M61" s="209"/>
    </row>
    <row r="62" spans="7:13" s="25" customFormat="1" ht="12.75" hidden="1">
      <c r="G62" s="188"/>
      <c r="H62" s="188"/>
      <c r="I62" s="208"/>
      <c r="J62" s="208"/>
      <c r="K62" s="188"/>
      <c r="L62" s="209"/>
      <c r="M62" s="209"/>
    </row>
    <row r="63" spans="1:13" s="25" customFormat="1" ht="12.75" hidden="1">
      <c r="A63" s="26">
        <v>39722</v>
      </c>
      <c r="B63" s="313">
        <v>39752</v>
      </c>
      <c r="G63" s="188"/>
      <c r="H63" s="188"/>
      <c r="I63" s="208"/>
      <c r="J63" s="208"/>
      <c r="K63" s="188"/>
      <c r="L63" s="209"/>
      <c r="M63" s="209"/>
    </row>
    <row r="64" spans="1:13" s="25" customFormat="1" ht="12.75" hidden="1">
      <c r="A64" s="26">
        <v>39753</v>
      </c>
      <c r="B64" s="313">
        <v>39782</v>
      </c>
      <c r="G64" s="188"/>
      <c r="H64" s="188"/>
      <c r="I64" s="208"/>
      <c r="J64" s="208"/>
      <c r="K64" s="188"/>
      <c r="L64" s="209"/>
      <c r="M64" s="209"/>
    </row>
    <row r="65" spans="1:13" s="25" customFormat="1" ht="12.75" hidden="1">
      <c r="A65" s="26">
        <v>39783</v>
      </c>
      <c r="B65" s="313">
        <v>39813</v>
      </c>
      <c r="G65" s="188"/>
      <c r="H65" s="188"/>
      <c r="I65" s="208"/>
      <c r="J65" s="208"/>
      <c r="K65" s="188"/>
      <c r="L65" s="209"/>
      <c r="M65" s="209"/>
    </row>
    <row r="66" spans="1:13" s="25" customFormat="1" ht="12.75" hidden="1">
      <c r="A66" s="26">
        <v>39814</v>
      </c>
      <c r="B66" s="313">
        <v>39844</v>
      </c>
      <c r="G66" s="188"/>
      <c r="H66" s="188"/>
      <c r="I66" s="208"/>
      <c r="J66" s="208"/>
      <c r="K66" s="188"/>
      <c r="L66" s="209"/>
      <c r="M66" s="209"/>
    </row>
    <row r="67" spans="1:13" s="25" customFormat="1" ht="12.75" hidden="1">
      <c r="A67" s="26">
        <v>39845</v>
      </c>
      <c r="B67" s="313">
        <v>39872</v>
      </c>
      <c r="G67" s="188"/>
      <c r="H67" s="188"/>
      <c r="I67" s="208"/>
      <c r="J67" s="208"/>
      <c r="K67" s="188"/>
      <c r="L67" s="209"/>
      <c r="M67" s="209"/>
    </row>
    <row r="68" spans="1:13" s="25" customFormat="1" ht="12.75" hidden="1">
      <c r="A68" s="26">
        <v>39873</v>
      </c>
      <c r="B68" s="313">
        <v>39903</v>
      </c>
      <c r="G68" s="188"/>
      <c r="H68" s="188"/>
      <c r="I68" s="208"/>
      <c r="J68" s="208"/>
      <c r="K68" s="188"/>
      <c r="L68" s="209"/>
      <c r="M68" s="209"/>
    </row>
    <row r="69" spans="1:13" s="25" customFormat="1" ht="12.75" hidden="1">
      <c r="A69" s="26">
        <v>39904</v>
      </c>
      <c r="B69" s="313">
        <v>39933</v>
      </c>
      <c r="G69" s="188"/>
      <c r="H69" s="188"/>
      <c r="I69" s="208"/>
      <c r="J69" s="208"/>
      <c r="K69" s="188"/>
      <c r="L69" s="209"/>
      <c r="M69" s="209"/>
    </row>
    <row r="70" spans="1:13" s="25" customFormat="1" ht="12.75" hidden="1">
      <c r="A70" s="26">
        <v>39934</v>
      </c>
      <c r="B70" s="313">
        <v>39964</v>
      </c>
      <c r="G70" s="188"/>
      <c r="H70" s="188"/>
      <c r="I70" s="208"/>
      <c r="J70" s="208"/>
      <c r="K70" s="188"/>
      <c r="L70" s="209"/>
      <c r="M70" s="209"/>
    </row>
    <row r="71" spans="1:13" s="25" customFormat="1" ht="12.75" hidden="1">
      <c r="A71" s="26">
        <v>39965</v>
      </c>
      <c r="B71" s="313">
        <v>39994</v>
      </c>
      <c r="G71" s="188"/>
      <c r="H71" s="188"/>
      <c r="I71" s="208"/>
      <c r="J71" s="208"/>
      <c r="K71" s="188"/>
      <c r="L71" s="209"/>
      <c r="M71" s="209"/>
    </row>
    <row r="72" spans="1:13" s="25" customFormat="1" ht="12.75" hidden="1">
      <c r="A72" s="26">
        <v>39995</v>
      </c>
      <c r="B72" s="313">
        <v>40025</v>
      </c>
      <c r="G72" s="188"/>
      <c r="H72" s="188"/>
      <c r="I72" s="208"/>
      <c r="J72" s="208"/>
      <c r="K72" s="188"/>
      <c r="L72" s="209"/>
      <c r="M72" s="209"/>
    </row>
    <row r="73" spans="1:13" s="25" customFormat="1" ht="12.75" hidden="1">
      <c r="A73" s="26">
        <v>40026</v>
      </c>
      <c r="B73" s="313">
        <v>40056</v>
      </c>
      <c r="G73" s="188"/>
      <c r="H73" s="188"/>
      <c r="I73" s="208"/>
      <c r="J73" s="208"/>
      <c r="K73" s="188"/>
      <c r="L73" s="209"/>
      <c r="M73" s="209"/>
    </row>
    <row r="74" spans="1:13" s="25" customFormat="1" ht="12.75" hidden="1">
      <c r="A74" s="26">
        <v>40057</v>
      </c>
      <c r="B74" s="313">
        <v>40086</v>
      </c>
      <c r="G74" s="188"/>
      <c r="H74" s="188"/>
      <c r="I74" s="208"/>
      <c r="J74" s="208"/>
      <c r="K74" s="188"/>
      <c r="L74" s="209"/>
      <c r="M74" s="209"/>
    </row>
    <row r="75" spans="1:13" s="25" customFormat="1" ht="12.75" hidden="1">
      <c r="A75" s="26">
        <v>40087</v>
      </c>
      <c r="B75" s="313">
        <v>40117</v>
      </c>
      <c r="G75" s="188"/>
      <c r="H75" s="188"/>
      <c r="I75" s="208"/>
      <c r="J75" s="208"/>
      <c r="K75" s="188"/>
      <c r="L75" s="209"/>
      <c r="M75" s="209"/>
    </row>
    <row r="76" spans="1:13" s="25" customFormat="1" ht="12.75" hidden="1">
      <c r="A76" s="26">
        <v>40118</v>
      </c>
      <c r="B76" s="313">
        <v>40147</v>
      </c>
      <c r="G76" s="188"/>
      <c r="H76" s="188"/>
      <c r="I76" s="208"/>
      <c r="J76" s="208"/>
      <c r="K76" s="188"/>
      <c r="L76" s="209"/>
      <c r="M76" s="209"/>
    </row>
    <row r="77" spans="1:13" s="25" customFormat="1" ht="12.75" hidden="1">
      <c r="A77" s="26">
        <v>40148</v>
      </c>
      <c r="B77" s="313">
        <v>40178</v>
      </c>
      <c r="G77" s="188"/>
      <c r="H77" s="188"/>
      <c r="I77" s="208"/>
      <c r="J77" s="208"/>
      <c r="K77" s="188"/>
      <c r="L77" s="209"/>
      <c r="M77" s="209"/>
    </row>
    <row r="78" spans="1:13" s="25" customFormat="1" ht="12.75" hidden="1">
      <c r="A78" s="26">
        <v>40179</v>
      </c>
      <c r="B78" s="313">
        <v>40209</v>
      </c>
      <c r="G78" s="188"/>
      <c r="H78" s="188"/>
      <c r="I78" s="208"/>
      <c r="J78" s="208"/>
      <c r="K78" s="188"/>
      <c r="L78" s="209"/>
      <c r="M78" s="209"/>
    </row>
    <row r="79" spans="1:13" s="25" customFormat="1" ht="12.75" hidden="1">
      <c r="A79" s="26">
        <v>40210</v>
      </c>
      <c r="B79" s="313">
        <v>40237</v>
      </c>
      <c r="G79" s="188"/>
      <c r="H79" s="188"/>
      <c r="I79" s="208"/>
      <c r="J79" s="208"/>
      <c r="K79" s="188"/>
      <c r="L79" s="209"/>
      <c r="M79" s="209"/>
    </row>
    <row r="80" spans="1:13" s="25" customFormat="1" ht="12.75" hidden="1">
      <c r="A80" s="26">
        <v>40238</v>
      </c>
      <c r="B80" s="313">
        <v>40268</v>
      </c>
      <c r="G80" s="188"/>
      <c r="H80" s="188"/>
      <c r="I80" s="208"/>
      <c r="J80" s="208"/>
      <c r="K80" s="188"/>
      <c r="L80" s="209"/>
      <c r="M80" s="209"/>
    </row>
    <row r="81" spans="1:13" s="25" customFormat="1" ht="12.75" hidden="1">
      <c r="A81" s="26">
        <v>40269</v>
      </c>
      <c r="B81" s="313">
        <v>40298</v>
      </c>
      <c r="G81" s="188"/>
      <c r="H81" s="188"/>
      <c r="I81" s="208"/>
      <c r="J81" s="208"/>
      <c r="K81" s="188"/>
      <c r="L81" s="209"/>
      <c r="M81" s="209"/>
    </row>
    <row r="82" spans="1:13" s="25" customFormat="1" ht="12.75" hidden="1">
      <c r="A82" s="26">
        <v>40299</v>
      </c>
      <c r="B82" s="313">
        <v>40329</v>
      </c>
      <c r="G82" s="188"/>
      <c r="H82" s="188"/>
      <c r="I82" s="208"/>
      <c r="J82" s="208"/>
      <c r="K82" s="188"/>
      <c r="L82" s="209"/>
      <c r="M82" s="209"/>
    </row>
    <row r="83" spans="1:13" s="25" customFormat="1" ht="12.75" hidden="1">
      <c r="A83" s="26">
        <v>40330</v>
      </c>
      <c r="B83" s="313">
        <v>40359</v>
      </c>
      <c r="G83" s="188"/>
      <c r="H83" s="188"/>
      <c r="I83" s="208"/>
      <c r="J83" s="208"/>
      <c r="K83" s="188"/>
      <c r="L83" s="209"/>
      <c r="M83" s="209"/>
    </row>
    <row r="84" spans="1:13" s="25" customFormat="1" ht="12.75" hidden="1">
      <c r="A84" s="26">
        <v>40360</v>
      </c>
      <c r="B84" s="313">
        <v>40390</v>
      </c>
      <c r="G84" s="188"/>
      <c r="H84" s="188"/>
      <c r="I84" s="208"/>
      <c r="J84" s="208"/>
      <c r="K84" s="188"/>
      <c r="L84" s="209"/>
      <c r="M84" s="209"/>
    </row>
    <row r="85" spans="1:13" s="25" customFormat="1" ht="12.75" hidden="1">
      <c r="A85" s="26">
        <v>40391</v>
      </c>
      <c r="B85" s="313">
        <v>40421</v>
      </c>
      <c r="G85" s="188"/>
      <c r="H85" s="188"/>
      <c r="I85" s="208"/>
      <c r="J85" s="208"/>
      <c r="K85" s="188"/>
      <c r="L85" s="209"/>
      <c r="M85" s="209"/>
    </row>
    <row r="86" spans="1:13" s="25" customFormat="1" ht="12.75" hidden="1">
      <c r="A86" s="26">
        <v>40422</v>
      </c>
      <c r="B86" s="313">
        <v>40451</v>
      </c>
      <c r="G86" s="188"/>
      <c r="H86" s="188"/>
      <c r="I86" s="208"/>
      <c r="J86" s="208"/>
      <c r="K86" s="188"/>
      <c r="L86" s="209"/>
      <c r="M86" s="209"/>
    </row>
    <row r="87" spans="1:13" s="25" customFormat="1" ht="12.75" hidden="1">
      <c r="A87" s="26">
        <v>40452</v>
      </c>
      <c r="B87" s="313">
        <v>40482</v>
      </c>
      <c r="G87" s="188"/>
      <c r="H87" s="188"/>
      <c r="I87" s="208"/>
      <c r="J87" s="208"/>
      <c r="K87" s="188"/>
      <c r="L87" s="209"/>
      <c r="M87" s="209"/>
    </row>
    <row r="88" spans="1:13" s="25" customFormat="1" ht="12.75" hidden="1">
      <c r="A88" s="26">
        <v>40483</v>
      </c>
      <c r="B88" s="313">
        <v>40512</v>
      </c>
      <c r="G88" s="188"/>
      <c r="H88" s="188"/>
      <c r="I88" s="208"/>
      <c r="J88" s="208"/>
      <c r="K88" s="188"/>
      <c r="L88" s="209"/>
      <c r="M88" s="209"/>
    </row>
    <row r="89" spans="1:13" s="25" customFormat="1" ht="12.75" hidden="1">
      <c r="A89" s="26">
        <v>40513</v>
      </c>
      <c r="B89" s="313">
        <v>40543</v>
      </c>
      <c r="G89" s="188"/>
      <c r="H89" s="188"/>
      <c r="I89" s="208"/>
      <c r="J89" s="208"/>
      <c r="K89" s="188"/>
      <c r="L89" s="209"/>
      <c r="M89" s="209"/>
    </row>
    <row r="90" spans="1:13" s="25" customFormat="1" ht="12.75" hidden="1">
      <c r="A90" s="26">
        <v>40544</v>
      </c>
      <c r="B90" s="313">
        <v>40574</v>
      </c>
      <c r="G90" s="188"/>
      <c r="H90" s="188"/>
      <c r="I90" s="208"/>
      <c r="J90" s="208"/>
      <c r="K90" s="188"/>
      <c r="L90" s="209"/>
      <c r="M90" s="209"/>
    </row>
    <row r="91" spans="1:13" s="25" customFormat="1" ht="12.75" hidden="1">
      <c r="A91" s="26">
        <v>40575</v>
      </c>
      <c r="B91" s="313">
        <v>40602</v>
      </c>
      <c r="G91" s="188"/>
      <c r="H91" s="188"/>
      <c r="I91" s="208"/>
      <c r="J91" s="208"/>
      <c r="K91" s="188"/>
      <c r="L91" s="209"/>
      <c r="M91" s="209"/>
    </row>
    <row r="92" spans="1:13" s="25" customFormat="1" ht="12.75" hidden="1">
      <c r="A92" s="26">
        <v>40603</v>
      </c>
      <c r="B92" s="313">
        <v>40633</v>
      </c>
      <c r="G92" s="188"/>
      <c r="H92" s="188"/>
      <c r="I92" s="208"/>
      <c r="J92" s="208"/>
      <c r="K92" s="188"/>
      <c r="L92" s="209"/>
      <c r="M92" s="209"/>
    </row>
    <row r="93" spans="1:13" s="25" customFormat="1" ht="12.75" hidden="1">
      <c r="A93" s="26">
        <v>40634</v>
      </c>
      <c r="B93" s="313">
        <v>40663</v>
      </c>
      <c r="G93" s="188"/>
      <c r="H93" s="188"/>
      <c r="I93" s="208"/>
      <c r="J93" s="208"/>
      <c r="K93" s="188"/>
      <c r="L93" s="209"/>
      <c r="M93" s="209"/>
    </row>
    <row r="94" spans="1:13" s="25" customFormat="1" ht="12" customHeight="1" hidden="1">
      <c r="A94" s="26">
        <v>40664</v>
      </c>
      <c r="B94" s="313">
        <v>40694</v>
      </c>
      <c r="G94" s="188"/>
      <c r="H94" s="188"/>
      <c r="I94" s="208"/>
      <c r="J94" s="208"/>
      <c r="K94" s="188"/>
      <c r="L94" s="209"/>
      <c r="M94" s="209"/>
    </row>
    <row r="95" spans="1:13" s="25" customFormat="1" ht="12.75" hidden="1">
      <c r="A95" s="26">
        <v>40695</v>
      </c>
      <c r="B95" s="313">
        <v>40724</v>
      </c>
      <c r="G95" s="188"/>
      <c r="H95" s="188"/>
      <c r="I95" s="208"/>
      <c r="J95" s="208"/>
      <c r="K95" s="188"/>
      <c r="L95" s="209"/>
      <c r="M95" s="209"/>
    </row>
    <row r="96" spans="1:13" s="25" customFormat="1" ht="12.75" hidden="1">
      <c r="A96" s="26">
        <v>40725</v>
      </c>
      <c r="B96" s="313">
        <v>40755</v>
      </c>
      <c r="G96" s="188"/>
      <c r="H96" s="188"/>
      <c r="I96" s="208"/>
      <c r="J96" s="208"/>
      <c r="K96" s="188"/>
      <c r="L96" s="209"/>
      <c r="M96" s="209"/>
    </row>
    <row r="97" spans="1:13" s="25" customFormat="1" ht="12.75" hidden="1">
      <c r="A97" s="26">
        <v>40756</v>
      </c>
      <c r="B97" s="313">
        <v>40786</v>
      </c>
      <c r="G97" s="188"/>
      <c r="H97" s="188"/>
      <c r="I97" s="208"/>
      <c r="J97" s="208"/>
      <c r="K97" s="188"/>
      <c r="L97" s="209"/>
      <c r="M97" s="209"/>
    </row>
    <row r="98" spans="1:13" s="25" customFormat="1" ht="12.75" hidden="1">
      <c r="A98" s="26">
        <v>40787</v>
      </c>
      <c r="B98" s="313">
        <v>40816</v>
      </c>
      <c r="G98" s="188"/>
      <c r="H98" s="188"/>
      <c r="I98" s="208"/>
      <c r="J98" s="208"/>
      <c r="K98" s="188"/>
      <c r="L98" s="209"/>
      <c r="M98" s="209"/>
    </row>
    <row r="99" spans="1:13" s="25" customFormat="1" ht="12.75" hidden="1">
      <c r="A99" s="26">
        <v>40817</v>
      </c>
      <c r="B99" s="313">
        <v>40847</v>
      </c>
      <c r="G99" s="188"/>
      <c r="H99" s="188"/>
      <c r="I99" s="208"/>
      <c r="J99" s="208"/>
      <c r="K99" s="188"/>
      <c r="L99" s="209"/>
      <c r="M99" s="209"/>
    </row>
    <row r="100" spans="1:13" s="25" customFormat="1" ht="12.75" hidden="1">
      <c r="A100" s="26">
        <v>40848</v>
      </c>
      <c r="B100" s="313">
        <v>40877</v>
      </c>
      <c r="G100" s="188"/>
      <c r="H100" s="188"/>
      <c r="I100" s="208"/>
      <c r="J100" s="208"/>
      <c r="K100" s="188"/>
      <c r="L100" s="209"/>
      <c r="M100" s="209"/>
    </row>
    <row r="101" spans="1:13" s="25" customFormat="1" ht="12.75" hidden="1">
      <c r="A101" s="26">
        <v>40878</v>
      </c>
      <c r="B101" s="313">
        <v>40908</v>
      </c>
      <c r="G101" s="188"/>
      <c r="H101" s="188"/>
      <c r="I101" s="208"/>
      <c r="J101" s="208"/>
      <c r="K101" s="188"/>
      <c r="L101" s="209"/>
      <c r="M101" s="209"/>
    </row>
    <row r="102" spans="1:13" s="25" customFormat="1" ht="12.75">
      <c r="A102" s="26"/>
      <c r="G102" s="188"/>
      <c r="H102" s="188"/>
      <c r="I102" s="208"/>
      <c r="J102" s="208"/>
      <c r="K102" s="188"/>
      <c r="L102" s="209"/>
      <c r="M102" s="209"/>
    </row>
    <row r="103" spans="1:13" s="25" customFormat="1" ht="12.75">
      <c r="A103" s="26"/>
      <c r="G103" s="188"/>
      <c r="H103" s="188"/>
      <c r="I103" s="208"/>
      <c r="J103" s="208"/>
      <c r="K103" s="188"/>
      <c r="L103" s="209"/>
      <c r="M103" s="209"/>
    </row>
    <row r="104" spans="1:13" s="25" customFormat="1" ht="12.75">
      <c r="A104" s="26"/>
      <c r="G104" s="188"/>
      <c r="H104" s="188"/>
      <c r="I104" s="208"/>
      <c r="J104" s="208"/>
      <c r="K104" s="188"/>
      <c r="L104" s="209"/>
      <c r="M104" s="209"/>
    </row>
    <row r="105" spans="1:13" s="25" customFormat="1" ht="12.75">
      <c r="A105" s="26" t="s">
        <v>153</v>
      </c>
      <c r="G105" s="188"/>
      <c r="H105" s="188"/>
      <c r="I105" s="208"/>
      <c r="J105" s="208"/>
      <c r="K105" s="188"/>
      <c r="L105" s="209"/>
      <c r="M105" s="209"/>
    </row>
    <row r="106" spans="1:13" s="25" customFormat="1" ht="12.75">
      <c r="A106" s="26" t="s">
        <v>154</v>
      </c>
      <c r="G106" s="188"/>
      <c r="H106" s="188"/>
      <c r="I106" s="208"/>
      <c r="J106" s="208"/>
      <c r="K106" s="188"/>
      <c r="L106" s="209"/>
      <c r="M106" s="209"/>
    </row>
    <row r="107" spans="1:13" s="25" customFormat="1" ht="12.75">
      <c r="A107" s="26"/>
      <c r="G107" s="188"/>
      <c r="H107" s="188"/>
      <c r="I107" s="208"/>
      <c r="J107" s="208"/>
      <c r="K107" s="188"/>
      <c r="L107" s="209"/>
      <c r="M107" s="209"/>
    </row>
    <row r="108" spans="1:13" s="25" customFormat="1" ht="12.75">
      <c r="A108" s="26"/>
      <c r="G108" s="188"/>
      <c r="H108" s="188"/>
      <c r="I108" s="208"/>
      <c r="J108" s="208"/>
      <c r="K108" s="188"/>
      <c r="L108" s="209"/>
      <c r="M108" s="209"/>
    </row>
    <row r="109" spans="1:13" s="25" customFormat="1" ht="12.75">
      <c r="A109" s="26"/>
      <c r="G109" s="188"/>
      <c r="H109" s="188"/>
      <c r="I109" s="208"/>
      <c r="J109" s="208"/>
      <c r="K109" s="188"/>
      <c r="L109" s="209"/>
      <c r="M109" s="209"/>
    </row>
    <row r="110" spans="1:13" s="25" customFormat="1" ht="12.75">
      <c r="A110" s="26"/>
      <c r="G110" s="188"/>
      <c r="H110" s="188"/>
      <c r="I110" s="208"/>
      <c r="J110" s="208"/>
      <c r="K110" s="188"/>
      <c r="L110" s="209"/>
      <c r="M110" s="209"/>
    </row>
    <row r="111" spans="1:13" s="25" customFormat="1" ht="12.75">
      <c r="A111" s="26"/>
      <c r="G111" s="188"/>
      <c r="H111" s="188"/>
      <c r="I111" s="208"/>
      <c r="J111" s="208"/>
      <c r="K111" s="188"/>
      <c r="L111" s="209"/>
      <c r="M111" s="209"/>
    </row>
    <row r="112" spans="1:13" s="25" customFormat="1" ht="12.75">
      <c r="A112" s="26"/>
      <c r="G112" s="188"/>
      <c r="H112" s="188"/>
      <c r="I112" s="208"/>
      <c r="J112" s="208"/>
      <c r="K112" s="188"/>
      <c r="L112" s="209"/>
      <c r="M112" s="209"/>
    </row>
    <row r="113" spans="1:13" s="25" customFormat="1" ht="12.75">
      <c r="A113" s="26"/>
      <c r="G113" s="188"/>
      <c r="H113" s="188"/>
      <c r="I113" s="208"/>
      <c r="J113" s="208"/>
      <c r="K113" s="188"/>
      <c r="L113" s="209"/>
      <c r="M113" s="209"/>
    </row>
    <row r="114" spans="1:13" s="25" customFormat="1" ht="12.75">
      <c r="A114" s="26"/>
      <c r="G114" s="188"/>
      <c r="H114" s="188"/>
      <c r="I114" s="208"/>
      <c r="J114" s="208"/>
      <c r="K114" s="188"/>
      <c r="L114" s="209"/>
      <c r="M114" s="209"/>
    </row>
    <row r="115" spans="1:13" s="25" customFormat="1" ht="12.75">
      <c r="A115" s="26"/>
      <c r="G115" s="188"/>
      <c r="H115" s="188"/>
      <c r="I115" s="208"/>
      <c r="J115" s="208"/>
      <c r="K115" s="188"/>
      <c r="L115" s="209"/>
      <c r="M115" s="209"/>
    </row>
    <row r="116" spans="1:13" s="25" customFormat="1" ht="12.75">
      <c r="A116" s="26"/>
      <c r="G116" s="188"/>
      <c r="H116" s="188"/>
      <c r="I116" s="208"/>
      <c r="J116" s="208"/>
      <c r="K116" s="188"/>
      <c r="L116" s="209"/>
      <c r="M116" s="209"/>
    </row>
    <row r="117" spans="1:13" s="25" customFormat="1" ht="12.75">
      <c r="A117" s="26"/>
      <c r="G117" s="188"/>
      <c r="H117" s="188"/>
      <c r="I117" s="208"/>
      <c r="J117" s="208"/>
      <c r="K117" s="188"/>
      <c r="L117" s="209"/>
      <c r="M117" s="209"/>
    </row>
    <row r="118" spans="1:13" s="25" customFormat="1" ht="12.75">
      <c r="A118" s="26"/>
      <c r="G118" s="188"/>
      <c r="H118" s="188"/>
      <c r="I118" s="208"/>
      <c r="J118" s="208"/>
      <c r="K118" s="188"/>
      <c r="L118" s="209"/>
      <c r="M118" s="209"/>
    </row>
    <row r="119" spans="1:13" s="25" customFormat="1" ht="12.75">
      <c r="A119" s="26"/>
      <c r="G119" s="188"/>
      <c r="H119" s="188"/>
      <c r="I119" s="208"/>
      <c r="J119" s="208"/>
      <c r="K119" s="188"/>
      <c r="L119" s="209"/>
      <c r="M119" s="209"/>
    </row>
    <row r="120" spans="1:13" s="25" customFormat="1" ht="12.75">
      <c r="A120" s="26"/>
      <c r="G120" s="188"/>
      <c r="H120" s="188"/>
      <c r="I120" s="208"/>
      <c r="J120" s="208"/>
      <c r="K120" s="188"/>
      <c r="L120" s="209"/>
      <c r="M120" s="209"/>
    </row>
    <row r="121" spans="1:13" s="25" customFormat="1" ht="12.75">
      <c r="A121" s="26"/>
      <c r="G121" s="188"/>
      <c r="H121" s="188"/>
      <c r="I121" s="208"/>
      <c r="J121" s="208"/>
      <c r="K121" s="188"/>
      <c r="L121" s="209"/>
      <c r="M121" s="209"/>
    </row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  <row r="207" ht="12.75">
      <c r="A207" s="27"/>
    </row>
    <row r="208" ht="12.75">
      <c r="A208" s="27"/>
    </row>
    <row r="209" ht="12.75">
      <c r="A209" s="27"/>
    </row>
    <row r="210" ht="12.75">
      <c r="A210" s="27"/>
    </row>
    <row r="211" ht="12.75">
      <c r="A211" s="27"/>
    </row>
    <row r="212" ht="12.75">
      <c r="A212" s="27"/>
    </row>
    <row r="213" ht="12.75">
      <c r="A213" s="27"/>
    </row>
    <row r="214" ht="12.75">
      <c r="A214" s="27"/>
    </row>
    <row r="215" ht="12.75">
      <c r="A215" s="27"/>
    </row>
    <row r="216" ht="12.75">
      <c r="A216" s="27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7"/>
    </row>
    <row r="232" ht="12.75">
      <c r="A232" s="27"/>
    </row>
    <row r="233" ht="12.75">
      <c r="A233" s="27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27"/>
    </row>
    <row r="304" ht="12.75">
      <c r="A304" s="27"/>
    </row>
    <row r="305" ht="12.75">
      <c r="A305" s="27"/>
    </row>
    <row r="306" ht="12.75">
      <c r="A306" s="27"/>
    </row>
    <row r="307" ht="12.75">
      <c r="A307" s="27"/>
    </row>
    <row r="308" ht="12.75">
      <c r="A308" s="27"/>
    </row>
    <row r="309" ht="12.75">
      <c r="A309" s="27"/>
    </row>
    <row r="310" ht="12.75">
      <c r="A310" s="27"/>
    </row>
    <row r="311" ht="12.75">
      <c r="A311" s="27"/>
    </row>
    <row r="312" ht="12.75">
      <c r="A312" s="27"/>
    </row>
    <row r="313" ht="12.75">
      <c r="A313" s="27"/>
    </row>
    <row r="314" ht="12.75">
      <c r="A314" s="27"/>
    </row>
    <row r="315" ht="12.75">
      <c r="A315" s="27"/>
    </row>
    <row r="316" ht="12.75">
      <c r="A316" s="27"/>
    </row>
    <row r="317" ht="12.75">
      <c r="A317" s="27"/>
    </row>
    <row r="318" ht="12.75">
      <c r="A318" s="27"/>
    </row>
    <row r="319" ht="12.75">
      <c r="A319" s="27"/>
    </row>
    <row r="320" ht="12.75">
      <c r="A320" s="27"/>
    </row>
    <row r="321" ht="12.75">
      <c r="A321" s="27"/>
    </row>
    <row r="322" ht="12.75">
      <c r="A322" s="27"/>
    </row>
    <row r="323" ht="12.75">
      <c r="A323" s="27"/>
    </row>
    <row r="324" ht="12.75">
      <c r="A324" s="27"/>
    </row>
    <row r="325" ht="12.75">
      <c r="A325" s="27"/>
    </row>
    <row r="326" ht="12.75">
      <c r="A326" s="27"/>
    </row>
    <row r="327" ht="12.75">
      <c r="A327" s="27"/>
    </row>
    <row r="328" ht="12.75">
      <c r="A328" s="27"/>
    </row>
    <row r="329" ht="12.75">
      <c r="A329" s="27"/>
    </row>
    <row r="330" ht="12.75">
      <c r="A330" s="27"/>
    </row>
    <row r="331" ht="12.75">
      <c r="A331" s="27"/>
    </row>
    <row r="332" ht="12.75">
      <c r="A332" s="27"/>
    </row>
    <row r="333" ht="12.75">
      <c r="A333" s="27"/>
    </row>
    <row r="334" ht="12.75">
      <c r="A334" s="27"/>
    </row>
    <row r="335" ht="12.75">
      <c r="A335" s="27"/>
    </row>
    <row r="336" ht="12.75">
      <c r="A336" s="27"/>
    </row>
    <row r="337" ht="12.75">
      <c r="A337" s="27"/>
    </row>
    <row r="338" ht="12.75">
      <c r="A338" s="27"/>
    </row>
    <row r="339" ht="12.75">
      <c r="A339" s="27"/>
    </row>
    <row r="340" ht="12.75">
      <c r="A340" s="27"/>
    </row>
    <row r="341" ht="12.75">
      <c r="A341" s="27"/>
    </row>
    <row r="342" ht="12.75">
      <c r="A342" s="27"/>
    </row>
    <row r="343" ht="12.75">
      <c r="A343" s="27"/>
    </row>
    <row r="344" ht="12.75">
      <c r="A344" s="27"/>
    </row>
    <row r="345" ht="12.75">
      <c r="A345" s="27"/>
    </row>
    <row r="346" ht="12.75">
      <c r="A346" s="27"/>
    </row>
    <row r="347" ht="12.75">
      <c r="A347" s="27"/>
    </row>
    <row r="348" ht="12.75">
      <c r="A348" s="27"/>
    </row>
    <row r="349" ht="12.75">
      <c r="A349" s="27"/>
    </row>
    <row r="350" ht="12.75">
      <c r="A350" s="27"/>
    </row>
    <row r="351" ht="12.75">
      <c r="A351" s="27"/>
    </row>
    <row r="352" ht="12.75">
      <c r="A352" s="27"/>
    </row>
    <row r="353" ht="12.75">
      <c r="A353" s="27"/>
    </row>
    <row r="354" ht="12.75">
      <c r="A354" s="27"/>
    </row>
    <row r="355" ht="12.75">
      <c r="A355" s="27"/>
    </row>
    <row r="356" ht="12.75">
      <c r="A356" s="27"/>
    </row>
    <row r="357" ht="12.75">
      <c r="A357" s="27"/>
    </row>
    <row r="358" ht="12.75">
      <c r="A358" s="27"/>
    </row>
    <row r="359" ht="12.75">
      <c r="A359" s="27"/>
    </row>
    <row r="360" ht="12.75">
      <c r="A360" s="27"/>
    </row>
    <row r="361" ht="12.75">
      <c r="A361" s="27"/>
    </row>
    <row r="362" ht="12.75">
      <c r="A362" s="27"/>
    </row>
    <row r="363" ht="12.75">
      <c r="A363" s="27"/>
    </row>
    <row r="364" ht="12.75">
      <c r="A364" s="27"/>
    </row>
    <row r="365" ht="12.75">
      <c r="A365" s="27"/>
    </row>
    <row r="366" ht="12.75">
      <c r="A366" s="27"/>
    </row>
    <row r="367" ht="12.75">
      <c r="A367" s="27"/>
    </row>
    <row r="368" ht="12.75">
      <c r="A368" s="27"/>
    </row>
    <row r="369" ht="12.75">
      <c r="A369" s="27"/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</sheetData>
  <sheetProtection password="CAD0" sheet="1" objects="1" scenarios="1"/>
  <mergeCells count="29">
    <mergeCell ref="C34:D34"/>
    <mergeCell ref="C7:E7"/>
    <mergeCell ref="A2:F2"/>
    <mergeCell ref="A18:F18"/>
    <mergeCell ref="E15:F15"/>
    <mergeCell ref="B4:E4"/>
    <mergeCell ref="A9:B9"/>
    <mergeCell ref="A13:B13"/>
    <mergeCell ref="A8:F8"/>
    <mergeCell ref="D9:F9"/>
    <mergeCell ref="A33:B33"/>
    <mergeCell ref="A32:B32"/>
    <mergeCell ref="C32:D32"/>
    <mergeCell ref="C33:D33"/>
    <mergeCell ref="D10:F10"/>
    <mergeCell ref="E32:F32"/>
    <mergeCell ref="E33:F33"/>
    <mergeCell ref="E11:F11"/>
    <mergeCell ref="E12:F12"/>
    <mergeCell ref="E16:F16"/>
    <mergeCell ref="K17:K18"/>
    <mergeCell ref="G17:G18"/>
    <mergeCell ref="J17:J18"/>
    <mergeCell ref="A10:B10"/>
    <mergeCell ref="A16:B16"/>
    <mergeCell ref="A15:B15"/>
    <mergeCell ref="A14:B14"/>
    <mergeCell ref="A11:A12"/>
    <mergeCell ref="H17:H18"/>
  </mergeCells>
  <conditionalFormatting sqref="F20:F31">
    <cfRule type="expression" priority="1" dxfId="41" stopIfTrue="1">
      <formula>$G$12&gt;0</formula>
    </cfRule>
  </conditionalFormatting>
  <conditionalFormatting sqref="B12:C12">
    <cfRule type="cellIs" priority="2" dxfId="21" operator="greaterThan" stopIfTrue="1">
      <formula>$C$12</formula>
    </cfRule>
    <cfRule type="cellIs" priority="3" dxfId="21" operator="greaterThan" stopIfTrue="1">
      <formula>#REF!</formula>
    </cfRule>
    <cfRule type="expression" priority="4" dxfId="21" stopIfTrue="1">
      <formula>AND($B$12=0,#REF!&gt;0)</formula>
    </cfRule>
  </conditionalFormatting>
  <dataValidations count="7"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&#10;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="נא להזין תאריך חוקי: DD/MM/YYYY " sqref="B12">
      <formula1>38353</formula1>
      <formula2>69763</formula2>
    </dataValidation>
    <dataValidation type="date" allowBlank="1" showInputMessage="1" showErrorMessage="1" error="נא להזין תאריך חוקי: DD/MM/YYYY " sqref="C12">
      <formula1>38353</formula1>
      <formula2>69763</formula2>
    </dataValidation>
  </dataValidations>
  <hyperlinks>
    <hyperlink ref="A2" r:id="rId1" tooltip="דיווחים ותשלומים - טפסים אלקטרוניים" display="קישור לאתר המדען הראשי"/>
  </hyperlinks>
  <printOptions horizontalCentered="1" verticalCentered="1"/>
  <pageMargins left="0.2755905511811024" right="0.35433070866141736" top="0.1968503937007874" bottom="0.1968503937007874" header="0.3937007874015748" footer="0.1968503937007874"/>
  <pageSetup fitToHeight="1" fitToWidth="1" horizontalDpi="600" verticalDpi="600" orientation="portrait" paperSize="9" scale="72" r:id="rId4"/>
  <headerFooter alignWithMargins="0">
    <oddFooter>&amp;Cעמוד &amp;P מתוך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E242"/>
  <sheetViews>
    <sheetView showGridLines="0" rightToLeft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5" sqref="F225"/>
    </sheetView>
  </sheetViews>
  <sheetFormatPr defaultColWidth="9.140625" defaultRowHeight="12.75" outlineLevelRow="1" outlineLevelCol="1"/>
  <cols>
    <col min="1" max="1" width="4.28125" style="37" bestFit="1" customWidth="1"/>
    <col min="2" max="2" width="20.421875" style="13" customWidth="1"/>
    <col min="3" max="3" width="11.00390625" style="13" bestFit="1" customWidth="1"/>
    <col min="4" max="4" width="11.00390625" style="13" customWidth="1"/>
    <col min="5" max="5" width="5.28125" style="13" bestFit="1" customWidth="1"/>
    <col min="6" max="7" width="9.57421875" style="13" customWidth="1"/>
    <col min="8" max="8" width="7.140625" style="13" customWidth="1"/>
    <col min="9" max="9" width="9.140625" style="13" customWidth="1"/>
    <col min="10" max="10" width="7.00390625" style="13" customWidth="1"/>
    <col min="11" max="11" width="15.140625" style="13" customWidth="1"/>
    <col min="12" max="12" width="9.8515625" style="13" customWidth="1"/>
    <col min="13" max="13" width="16.421875" style="13" customWidth="1"/>
    <col min="14" max="14" width="16.28125" style="13" hidden="1" customWidth="1" outlineLevel="1"/>
    <col min="15" max="15" width="13.28125" style="13" hidden="1" customWidth="1" outlineLevel="1"/>
    <col min="16" max="16" width="17.57421875" style="13" hidden="1" customWidth="1" outlineLevel="1"/>
    <col min="17" max="17" width="12.421875" style="13" hidden="1" customWidth="1" outlineLevel="1"/>
    <col min="18" max="18" width="17.140625" style="13" hidden="1" customWidth="1" outlineLevel="1"/>
    <col min="19" max="19" width="13.57421875" style="13" hidden="1" customWidth="1" outlineLevel="1"/>
    <col min="20" max="20" width="8.7109375" style="13" hidden="1" customWidth="1" outlineLevel="1"/>
    <col min="21" max="21" width="8.140625" style="13" customWidth="1" collapsed="1"/>
    <col min="22" max="22" width="8.140625" style="13" customWidth="1"/>
    <col min="23" max="23" width="16.00390625" style="13" hidden="1" customWidth="1" outlineLevel="1"/>
    <col min="24" max="24" width="13.8515625" style="13" hidden="1" customWidth="1" outlineLevel="1"/>
    <col min="25" max="25" width="16.7109375" style="13" hidden="1" customWidth="1" outlineLevel="1"/>
    <col min="26" max="26" width="14.7109375" style="13" hidden="1" customWidth="1" outlineLevel="1"/>
    <col min="27" max="27" width="11.8515625" style="13" hidden="1" customWidth="1" outlineLevel="1"/>
    <col min="28" max="28" width="8.28125" style="13" customWidth="1" collapsed="1"/>
    <col min="29" max="30" width="9.140625" style="320" customWidth="1"/>
    <col min="31" max="31" width="9.140625" style="13" customWidth="1"/>
    <col min="32" max="32" width="9.140625" style="339" customWidth="1"/>
    <col min="33" max="16384" width="9.140625" style="13" customWidth="1"/>
  </cols>
  <sheetData>
    <row r="1" spans="1:32" s="44" customFormat="1" ht="21.75" customHeight="1" thickBot="1">
      <c r="A1" s="419" t="s">
        <v>24</v>
      </c>
      <c r="B1" s="420"/>
      <c r="C1" s="420"/>
      <c r="D1" s="113"/>
      <c r="E1" s="43"/>
      <c r="F1" s="414"/>
      <c r="G1" s="415"/>
      <c r="H1" s="426"/>
      <c r="I1" s="427"/>
      <c r="J1" s="77"/>
      <c r="K1" s="430">
        <f>'ראשי-פרטים כלליים וריכוז הוצאות'!F5</f>
        <v>0</v>
      </c>
      <c r="L1" s="430"/>
      <c r="M1" s="169"/>
      <c r="N1" s="441" t="s">
        <v>125</v>
      </c>
      <c r="O1" s="442"/>
      <c r="P1" s="442"/>
      <c r="Q1" s="442"/>
      <c r="R1" s="442"/>
      <c r="S1" s="442"/>
      <c r="T1" s="443"/>
      <c r="U1" s="436" t="s">
        <v>63</v>
      </c>
      <c r="V1" s="326"/>
      <c r="W1" s="432" t="s">
        <v>116</v>
      </c>
      <c r="X1" s="433"/>
      <c r="Y1" s="433"/>
      <c r="Z1" s="433"/>
      <c r="AA1" s="433"/>
      <c r="AB1" s="428" t="s">
        <v>81</v>
      </c>
      <c r="AC1" s="319"/>
      <c r="AD1" s="319"/>
      <c r="AF1" s="338"/>
    </row>
    <row r="2" spans="1:239" s="46" customFormat="1" ht="29.25" customHeight="1" thickBot="1">
      <c r="A2" s="45"/>
      <c r="B2" s="424" t="s">
        <v>91</v>
      </c>
      <c r="C2" s="425"/>
      <c r="D2" s="425"/>
      <c r="E2" s="425"/>
      <c r="F2" s="421" t="s">
        <v>92</v>
      </c>
      <c r="G2" s="422"/>
      <c r="H2" s="422"/>
      <c r="I2" s="422"/>
      <c r="J2" s="423"/>
      <c r="K2" s="431" t="s">
        <v>43</v>
      </c>
      <c r="L2" s="422"/>
      <c r="M2" s="423"/>
      <c r="N2" s="438" t="s">
        <v>149</v>
      </c>
      <c r="O2" s="439"/>
      <c r="P2" s="439"/>
      <c r="Q2" s="439"/>
      <c r="R2" s="439"/>
      <c r="S2" s="440"/>
      <c r="T2" s="147"/>
      <c r="U2" s="437"/>
      <c r="V2" s="327"/>
      <c r="W2" s="434" t="s">
        <v>93</v>
      </c>
      <c r="X2" s="435"/>
      <c r="Y2" s="435"/>
      <c r="Z2" s="435"/>
      <c r="AA2" s="154"/>
      <c r="AB2" s="429"/>
      <c r="AC2" s="320"/>
      <c r="AD2" s="320"/>
      <c r="AE2" s="13"/>
      <c r="AF2" s="339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39" s="51" customFormat="1" ht="54" customHeight="1">
      <c r="A3" s="47" t="s">
        <v>13</v>
      </c>
      <c r="B3" s="48" t="s">
        <v>144</v>
      </c>
      <c r="C3" s="49" t="s">
        <v>89</v>
      </c>
      <c r="D3" s="110" t="s">
        <v>90</v>
      </c>
      <c r="E3" s="331" t="s">
        <v>11</v>
      </c>
      <c r="F3" s="79" t="s">
        <v>145</v>
      </c>
      <c r="G3" s="49" t="s">
        <v>146</v>
      </c>
      <c r="H3" s="49" t="s">
        <v>147</v>
      </c>
      <c r="I3" s="49" t="s">
        <v>148</v>
      </c>
      <c r="J3" s="50" t="s">
        <v>40</v>
      </c>
      <c r="K3" s="159" t="s">
        <v>143</v>
      </c>
      <c r="L3" s="49" t="s">
        <v>41</v>
      </c>
      <c r="M3" s="50" t="s">
        <v>42</v>
      </c>
      <c r="N3" s="296" t="s">
        <v>142</v>
      </c>
      <c r="O3" s="337" t="s">
        <v>167</v>
      </c>
      <c r="P3" s="297" t="s">
        <v>76</v>
      </c>
      <c r="Q3" s="74" t="s">
        <v>44</v>
      </c>
      <c r="R3" s="74" t="s">
        <v>117</v>
      </c>
      <c r="S3" s="304" t="s">
        <v>150</v>
      </c>
      <c r="T3" s="149" t="s">
        <v>151</v>
      </c>
      <c r="U3" s="437"/>
      <c r="V3" s="327"/>
      <c r="W3" s="160" t="s">
        <v>121</v>
      </c>
      <c r="X3" s="124" t="s">
        <v>120</v>
      </c>
      <c r="Y3" s="124" t="s">
        <v>32</v>
      </c>
      <c r="Z3" s="124" t="s">
        <v>118</v>
      </c>
      <c r="AA3" s="155" t="s">
        <v>119</v>
      </c>
      <c r="AB3" s="429"/>
      <c r="AC3" s="321"/>
      <c r="AD3" s="321"/>
      <c r="AE3" s="34"/>
      <c r="AF3" s="340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</row>
    <row r="4" spans="1:32" s="21" customFormat="1" ht="24.75" customHeight="1">
      <c r="A4" s="184">
        <v>1</v>
      </c>
      <c r="B4" s="282"/>
      <c r="C4" s="282"/>
      <c r="D4" s="282"/>
      <c r="E4" s="312">
        <v>1</v>
      </c>
      <c r="F4" s="284"/>
      <c r="G4" s="285"/>
      <c r="H4" s="286"/>
      <c r="I4" s="286"/>
      <c r="J4" s="287"/>
      <c r="K4" s="315">
        <f aca="true" t="shared" si="0" ref="K4:K67">(IF(OR($B4=0,$C4=0,$D4=0),0,IF(OR($E4=0,($G4+$F4=0),$H4=0),0,MIN((VLOOKUP($E4,$A$232:$C$237,3,0))*(IF($E4=6,$I4,$H4))*((MIN((VLOOKUP($E4,$A$232:$E$237,5,0)),(IF($E4=6,$H4,$I4))))),MIN((VLOOKUP($E4,$A$232:$C$237,3,0)),($F4+$G4))*(IF($E4=6,$I4,((MIN((VLOOKUP($E4,$A$232:$E$237,5,0)),$I4)))))))))*$J4</f>
        <v>0</v>
      </c>
      <c r="L4" s="78">
        <f>J4*I4*H4/12</f>
        <v>0</v>
      </c>
      <c r="M4" s="150">
        <f>(F4+G4)*J4</f>
        <v>0</v>
      </c>
      <c r="N4" s="303">
        <f aca="true" t="shared" si="1" ref="N4:N67">IF(E4&gt;0,MIN((VLOOKUP($E4,$A$232:$C$237,3,0)),($F4+$G4)),"")</f>
        <v>0</v>
      </c>
      <c r="O4" s="299">
        <f aca="true" t="shared" si="2" ref="O4:O18">+H4</f>
        <v>0</v>
      </c>
      <c r="P4" s="298">
        <f aca="true" t="shared" si="3" ref="P4:P67">IF(E4=6,I4,IF(E4&gt;0,MIN((VLOOKUP($E4,$A$232:$E$237,5,0)),(I4)),0))*(1-$T$2)</f>
        <v>1</v>
      </c>
      <c r="Q4" s="69">
        <f>J4</f>
        <v>0</v>
      </c>
      <c r="R4" s="300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>נא להזין נימוק</v>
      </c>
      <c r="S4" s="295">
        <f aca="true" t="shared" si="4" ref="S4:S67">(IF(OR($B4=0,$C4=0,$D4=0),0,IF(OR($E4=0,($G4+$F4=0),$H4=0),0,MIN((VLOOKUP($E4,$A$232:$C$237,3,0))*(IF($E4=6,$P4,$O4))*((MIN((VLOOKUP($E4,$A$232:$E$237,5,0)),(IF($E4=6,$O4,$P4))))),MIN((VLOOKUP($E4,$A$232:$C$237,3,0)),($F4+$G4))*(IF($E4=6,$P4,((MIN((VLOOKUP($E4,$A$232:$E$237,5,0)),$P4)))))))))*$Q4</f>
        <v>0</v>
      </c>
      <c r="T4" s="111">
        <f>O4*P4*Q4/12</f>
        <v>0</v>
      </c>
      <c r="U4" s="137"/>
      <c r="V4" s="328"/>
      <c r="W4" s="146">
        <f aca="true" t="shared" si="5" ref="W4:W18">IF($AA$2&gt;0,(1-$AA$2)*P4,P4)</f>
        <v>1</v>
      </c>
      <c r="X4" s="69">
        <f>J4</f>
        <v>0</v>
      </c>
      <c r="Y4" s="70">
        <f aca="true" t="shared" si="6" ref="Y4:Y67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</c>
      <c r="Z4" s="148">
        <f aca="true" t="shared" si="7" ref="Z4:Z67">(IF(OR($B4=0,$C4=0,$D4=0),0,IF(OR($E4=0,($G4+$F4=0),$H4=0),0,MIN((VLOOKUP($E4,$A$232:$C$237,3,0))*(IF($E4=6,$W4,$O4))*((MIN((VLOOKUP($E4,$A$232:$E$237,5,0)),(IF($E4=6,$O4,$W4))))),MIN((VLOOKUP($E4,$A$232:$C$237,3,0)),($F4+$G4))*(IF($E4=6,$W4,((MIN((VLOOKUP($E4,$A$232:$E$237,5,0)),$W4)))))))))*$X4</f>
        <v>0</v>
      </c>
      <c r="AA4" s="156">
        <f aca="true" t="shared" si="8" ref="AA4:AA67">O4*W4*X4/12</f>
        <v>0</v>
      </c>
      <c r="AB4" s="141"/>
      <c r="AC4" s="322"/>
      <c r="AD4" s="322"/>
      <c r="AF4" s="341">
        <f>+F4+G4</f>
        <v>0</v>
      </c>
    </row>
    <row r="5" spans="1:32" s="21" customFormat="1" ht="24.75" customHeight="1">
      <c r="A5" s="184">
        <v>2</v>
      </c>
      <c r="B5" s="282"/>
      <c r="C5" s="282"/>
      <c r="D5" s="282"/>
      <c r="E5" s="312"/>
      <c r="F5" s="284"/>
      <c r="G5" s="285"/>
      <c r="H5" s="286"/>
      <c r="I5" s="286"/>
      <c r="J5" s="287"/>
      <c r="K5" s="315">
        <f t="shared" si="0"/>
        <v>0</v>
      </c>
      <c r="L5" s="78">
        <f aca="true" t="shared" si="9" ref="L5:L68">J5*I5*H5/12</f>
        <v>0</v>
      </c>
      <c r="M5" s="150">
        <f aca="true" t="shared" si="10" ref="M5:M68">(F5+G5)*J5</f>
        <v>0</v>
      </c>
      <c r="N5" s="303">
        <f t="shared" si="1"/>
      </c>
      <c r="O5" s="299">
        <f t="shared" si="2"/>
        <v>0</v>
      </c>
      <c r="P5" s="298">
        <f t="shared" si="3"/>
        <v>0</v>
      </c>
      <c r="Q5" s="69">
        <f>J5</f>
        <v>0</v>
      </c>
      <c r="R5" s="300">
        <f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</c>
      <c r="S5" s="295">
        <f t="shared" si="4"/>
        <v>0</v>
      </c>
      <c r="T5" s="111">
        <f aca="true" t="shared" si="11" ref="T5:T68">O5*P5*Q5/12</f>
        <v>0</v>
      </c>
      <c r="U5" s="137"/>
      <c r="V5" s="328"/>
      <c r="W5" s="146">
        <f t="shared" si="5"/>
        <v>0</v>
      </c>
      <c r="X5" s="69">
        <f aca="true" t="shared" si="12" ref="X5:X68">J5</f>
        <v>0</v>
      </c>
      <c r="Y5" s="70">
        <f t="shared" si="6"/>
      </c>
      <c r="Z5" s="148">
        <f t="shared" si="7"/>
        <v>0</v>
      </c>
      <c r="AA5" s="156">
        <f t="shared" si="8"/>
        <v>0</v>
      </c>
      <c r="AB5" s="141"/>
      <c r="AC5" s="322"/>
      <c r="AD5" s="322"/>
      <c r="AF5" s="341">
        <f aca="true" t="shared" si="13" ref="AF5:AF68">+F5+G5</f>
        <v>0</v>
      </c>
    </row>
    <row r="6" spans="1:32" s="21" customFormat="1" ht="24.75" customHeight="1">
      <c r="A6" s="184">
        <v>3</v>
      </c>
      <c r="B6" s="282"/>
      <c r="C6" s="282"/>
      <c r="D6" s="282"/>
      <c r="E6" s="312"/>
      <c r="F6" s="284"/>
      <c r="G6" s="285"/>
      <c r="H6" s="286"/>
      <c r="I6" s="286"/>
      <c r="J6" s="287"/>
      <c r="K6" s="315">
        <f t="shared" si="0"/>
        <v>0</v>
      </c>
      <c r="L6" s="78">
        <f>J6*I6*H6/12</f>
        <v>0</v>
      </c>
      <c r="M6" s="150">
        <f>(F6+G6)*J6</f>
        <v>0</v>
      </c>
      <c r="N6" s="303">
        <f t="shared" si="1"/>
      </c>
      <c r="O6" s="299">
        <f t="shared" si="2"/>
        <v>0</v>
      </c>
      <c r="P6" s="298">
        <f t="shared" si="3"/>
        <v>0</v>
      </c>
      <c r="Q6" s="69">
        <f>J6</f>
        <v>0</v>
      </c>
      <c r="R6" s="300">
        <f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</c>
      <c r="S6" s="295">
        <f t="shared" si="4"/>
        <v>0</v>
      </c>
      <c r="T6" s="111">
        <f>O6*P6*Q6/12</f>
        <v>0</v>
      </c>
      <c r="U6" s="137"/>
      <c r="V6" s="328"/>
      <c r="W6" s="146">
        <f>IF($AA$2&gt;0,(1-$AA$2)*P6,P6)</f>
        <v>0</v>
      </c>
      <c r="X6" s="69">
        <f>J6</f>
        <v>0</v>
      </c>
      <c r="Y6" s="70">
        <f>IF(0.1&gt;W6,(IF(W6&gt;0.00001,"עצור: אחוז תעסוקה נמוך מ-10%","")),(IF(AND($AA$2&gt;0,W6&gt;0),(IF(($AA$2*P6=W6),"קיצוץ אחיד","נא להזין נימוק")),(IF((W6-P6=0),(IF((X6-Q6=0),"","נא להזין נימוק")),"נא להזין נימוק")))))</f>
      </c>
      <c r="Z6" s="148">
        <f t="shared" si="7"/>
        <v>0</v>
      </c>
      <c r="AA6" s="156">
        <f>O6*W6*X6/12</f>
        <v>0</v>
      </c>
      <c r="AB6" s="141"/>
      <c r="AC6" s="322"/>
      <c r="AD6" s="322"/>
      <c r="AF6" s="341">
        <f t="shared" si="13"/>
        <v>0</v>
      </c>
    </row>
    <row r="7" spans="1:32" s="21" customFormat="1" ht="24.75" customHeight="1">
      <c r="A7" s="184">
        <v>4</v>
      </c>
      <c r="B7" s="282"/>
      <c r="C7" s="282"/>
      <c r="D7" s="282"/>
      <c r="E7" s="312"/>
      <c r="F7" s="284"/>
      <c r="G7" s="285"/>
      <c r="H7" s="286"/>
      <c r="I7" s="286"/>
      <c r="J7" s="287"/>
      <c r="K7" s="315">
        <f t="shared" si="0"/>
        <v>0</v>
      </c>
      <c r="L7" s="78">
        <f t="shared" si="9"/>
        <v>0</v>
      </c>
      <c r="M7" s="150">
        <f t="shared" si="10"/>
        <v>0</v>
      </c>
      <c r="N7" s="303">
        <f t="shared" si="1"/>
      </c>
      <c r="O7" s="299">
        <f t="shared" si="2"/>
        <v>0</v>
      </c>
      <c r="P7" s="298">
        <f t="shared" si="3"/>
        <v>0</v>
      </c>
      <c r="Q7" s="69">
        <f>J7</f>
        <v>0</v>
      </c>
      <c r="R7" s="300">
        <f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</c>
      <c r="S7" s="295">
        <f t="shared" si="4"/>
        <v>0</v>
      </c>
      <c r="T7" s="111">
        <f t="shared" si="11"/>
        <v>0</v>
      </c>
      <c r="U7" s="137"/>
      <c r="V7" s="328"/>
      <c r="W7" s="146">
        <f t="shared" si="5"/>
        <v>0</v>
      </c>
      <c r="X7" s="69">
        <f t="shared" si="12"/>
        <v>0</v>
      </c>
      <c r="Y7" s="70">
        <f t="shared" si="6"/>
      </c>
      <c r="Z7" s="148">
        <f t="shared" si="7"/>
        <v>0</v>
      </c>
      <c r="AA7" s="156">
        <f t="shared" si="8"/>
        <v>0</v>
      </c>
      <c r="AB7" s="141"/>
      <c r="AC7" s="322"/>
      <c r="AD7" s="322"/>
      <c r="AF7" s="341">
        <f t="shared" si="13"/>
        <v>0</v>
      </c>
    </row>
    <row r="8" spans="1:32" s="21" customFormat="1" ht="24.75" customHeight="1">
      <c r="A8" s="184">
        <v>5</v>
      </c>
      <c r="B8" s="282"/>
      <c r="C8" s="282"/>
      <c r="D8" s="282"/>
      <c r="E8" s="312"/>
      <c r="F8" s="284"/>
      <c r="G8" s="285"/>
      <c r="H8" s="286"/>
      <c r="I8" s="286"/>
      <c r="J8" s="287"/>
      <c r="K8" s="315">
        <f t="shared" si="0"/>
        <v>0</v>
      </c>
      <c r="L8" s="78">
        <f t="shared" si="9"/>
        <v>0</v>
      </c>
      <c r="M8" s="150">
        <f t="shared" si="10"/>
        <v>0</v>
      </c>
      <c r="N8" s="303">
        <f t="shared" si="1"/>
      </c>
      <c r="O8" s="299">
        <f t="shared" si="2"/>
        <v>0</v>
      </c>
      <c r="P8" s="298">
        <f t="shared" si="3"/>
        <v>0</v>
      </c>
      <c r="Q8" s="69">
        <f aca="true" t="shared" si="14" ref="Q8:Q68">J8</f>
        <v>0</v>
      </c>
      <c r="R8" s="300">
        <f aca="true" t="shared" si="15" ref="R8:R68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</c>
      <c r="S8" s="295">
        <f t="shared" si="4"/>
        <v>0</v>
      </c>
      <c r="T8" s="111">
        <f t="shared" si="11"/>
        <v>0</v>
      </c>
      <c r="U8" s="137"/>
      <c r="V8" s="328"/>
      <c r="W8" s="146">
        <f t="shared" si="5"/>
        <v>0</v>
      </c>
      <c r="X8" s="69">
        <f t="shared" si="12"/>
        <v>0</v>
      </c>
      <c r="Y8" s="70">
        <f t="shared" si="6"/>
      </c>
      <c r="Z8" s="148">
        <f t="shared" si="7"/>
        <v>0</v>
      </c>
      <c r="AA8" s="156">
        <f t="shared" si="8"/>
        <v>0</v>
      </c>
      <c r="AB8" s="141"/>
      <c r="AC8" s="322"/>
      <c r="AD8" s="322"/>
      <c r="AF8" s="341">
        <f t="shared" si="13"/>
        <v>0</v>
      </c>
    </row>
    <row r="9" spans="1:32" s="21" customFormat="1" ht="24.75" customHeight="1">
      <c r="A9" s="184">
        <v>6</v>
      </c>
      <c r="B9" s="282"/>
      <c r="C9" s="282"/>
      <c r="D9" s="282"/>
      <c r="E9" s="312"/>
      <c r="F9" s="284"/>
      <c r="G9" s="285"/>
      <c r="H9" s="286"/>
      <c r="I9" s="286"/>
      <c r="J9" s="287"/>
      <c r="K9" s="315">
        <f t="shared" si="0"/>
        <v>0</v>
      </c>
      <c r="L9" s="78">
        <f t="shared" si="9"/>
        <v>0</v>
      </c>
      <c r="M9" s="150">
        <f t="shared" si="10"/>
        <v>0</v>
      </c>
      <c r="N9" s="303">
        <f t="shared" si="1"/>
      </c>
      <c r="O9" s="299">
        <f t="shared" si="2"/>
        <v>0</v>
      </c>
      <c r="P9" s="298">
        <f t="shared" si="3"/>
        <v>0</v>
      </c>
      <c r="Q9" s="69">
        <f t="shared" si="14"/>
        <v>0</v>
      </c>
      <c r="R9" s="300">
        <f t="shared" si="15"/>
      </c>
      <c r="S9" s="295">
        <f t="shared" si="4"/>
        <v>0</v>
      </c>
      <c r="T9" s="111">
        <f t="shared" si="11"/>
        <v>0</v>
      </c>
      <c r="U9" s="137"/>
      <c r="V9" s="328"/>
      <c r="W9" s="146">
        <f t="shared" si="5"/>
        <v>0</v>
      </c>
      <c r="X9" s="69">
        <f t="shared" si="12"/>
        <v>0</v>
      </c>
      <c r="Y9" s="70">
        <f t="shared" si="6"/>
      </c>
      <c r="Z9" s="148">
        <f t="shared" si="7"/>
        <v>0</v>
      </c>
      <c r="AA9" s="156">
        <f t="shared" si="8"/>
        <v>0</v>
      </c>
      <c r="AB9" s="141"/>
      <c r="AC9" s="322"/>
      <c r="AD9" s="322"/>
      <c r="AF9" s="341">
        <f t="shared" si="13"/>
        <v>0</v>
      </c>
    </row>
    <row r="10" spans="1:32" s="21" customFormat="1" ht="24.75" customHeight="1">
      <c r="A10" s="184">
        <v>7</v>
      </c>
      <c r="B10" s="282"/>
      <c r="C10" s="282"/>
      <c r="D10" s="282"/>
      <c r="E10" s="312"/>
      <c r="F10" s="284"/>
      <c r="G10" s="285"/>
      <c r="H10" s="286"/>
      <c r="I10" s="286"/>
      <c r="J10" s="287"/>
      <c r="K10" s="315">
        <f t="shared" si="0"/>
        <v>0</v>
      </c>
      <c r="L10" s="78">
        <f t="shared" si="9"/>
        <v>0</v>
      </c>
      <c r="M10" s="150">
        <f t="shared" si="10"/>
        <v>0</v>
      </c>
      <c r="N10" s="303">
        <f t="shared" si="1"/>
      </c>
      <c r="O10" s="299">
        <f t="shared" si="2"/>
        <v>0</v>
      </c>
      <c r="P10" s="298">
        <f t="shared" si="3"/>
        <v>0</v>
      </c>
      <c r="Q10" s="69">
        <f t="shared" si="14"/>
        <v>0</v>
      </c>
      <c r="R10" s="300">
        <f t="shared" si="15"/>
      </c>
      <c r="S10" s="295">
        <f t="shared" si="4"/>
        <v>0</v>
      </c>
      <c r="T10" s="111">
        <f t="shared" si="11"/>
        <v>0</v>
      </c>
      <c r="U10" s="137"/>
      <c r="V10" s="328"/>
      <c r="W10" s="146">
        <f t="shared" si="5"/>
        <v>0</v>
      </c>
      <c r="X10" s="69">
        <f t="shared" si="12"/>
        <v>0</v>
      </c>
      <c r="Y10" s="70">
        <f t="shared" si="6"/>
      </c>
      <c r="Z10" s="148">
        <f t="shared" si="7"/>
        <v>0</v>
      </c>
      <c r="AA10" s="156">
        <f t="shared" si="8"/>
        <v>0</v>
      </c>
      <c r="AB10" s="141"/>
      <c r="AC10" s="322"/>
      <c r="AD10" s="322"/>
      <c r="AF10" s="341">
        <f t="shared" si="13"/>
        <v>0</v>
      </c>
    </row>
    <row r="11" spans="1:32" s="21" customFormat="1" ht="24.75" customHeight="1">
      <c r="A11" s="184">
        <v>8</v>
      </c>
      <c r="B11" s="282"/>
      <c r="C11" s="282"/>
      <c r="D11" s="282"/>
      <c r="E11" s="312"/>
      <c r="F11" s="284"/>
      <c r="G11" s="285"/>
      <c r="H11" s="286"/>
      <c r="I11" s="286"/>
      <c r="J11" s="287"/>
      <c r="K11" s="315">
        <f t="shared" si="0"/>
        <v>0</v>
      </c>
      <c r="L11" s="78">
        <f t="shared" si="9"/>
        <v>0</v>
      </c>
      <c r="M11" s="150">
        <f t="shared" si="10"/>
        <v>0</v>
      </c>
      <c r="N11" s="303">
        <f t="shared" si="1"/>
      </c>
      <c r="O11" s="299">
        <f t="shared" si="2"/>
        <v>0</v>
      </c>
      <c r="P11" s="298">
        <f t="shared" si="3"/>
        <v>0</v>
      </c>
      <c r="Q11" s="69">
        <f t="shared" si="14"/>
        <v>0</v>
      </c>
      <c r="R11" s="300">
        <f t="shared" si="15"/>
      </c>
      <c r="S11" s="295">
        <f t="shared" si="4"/>
        <v>0</v>
      </c>
      <c r="T11" s="111">
        <f t="shared" si="11"/>
        <v>0</v>
      </c>
      <c r="U11" s="137"/>
      <c r="V11" s="328"/>
      <c r="W11" s="146">
        <f t="shared" si="5"/>
        <v>0</v>
      </c>
      <c r="X11" s="69">
        <f t="shared" si="12"/>
        <v>0</v>
      </c>
      <c r="Y11" s="70">
        <f t="shared" si="6"/>
      </c>
      <c r="Z11" s="148">
        <f t="shared" si="7"/>
        <v>0</v>
      </c>
      <c r="AA11" s="156">
        <f t="shared" si="8"/>
        <v>0</v>
      </c>
      <c r="AB11" s="141"/>
      <c r="AC11" s="322"/>
      <c r="AD11" s="322"/>
      <c r="AF11" s="341">
        <f t="shared" si="13"/>
        <v>0</v>
      </c>
    </row>
    <row r="12" spans="1:32" s="21" customFormat="1" ht="24.75" customHeight="1">
      <c r="A12" s="184">
        <v>9</v>
      </c>
      <c r="B12" s="282"/>
      <c r="C12" s="282"/>
      <c r="D12" s="282"/>
      <c r="E12" s="312"/>
      <c r="F12" s="284"/>
      <c r="G12" s="285"/>
      <c r="H12" s="286"/>
      <c r="I12" s="286"/>
      <c r="J12" s="287"/>
      <c r="K12" s="315">
        <f t="shared" si="0"/>
        <v>0</v>
      </c>
      <c r="L12" s="78">
        <f t="shared" si="9"/>
        <v>0</v>
      </c>
      <c r="M12" s="150">
        <f t="shared" si="10"/>
        <v>0</v>
      </c>
      <c r="N12" s="303">
        <f t="shared" si="1"/>
      </c>
      <c r="O12" s="299">
        <f t="shared" si="2"/>
        <v>0</v>
      </c>
      <c r="P12" s="298">
        <f t="shared" si="3"/>
        <v>0</v>
      </c>
      <c r="Q12" s="69">
        <f t="shared" si="14"/>
        <v>0</v>
      </c>
      <c r="R12" s="300">
        <f t="shared" si="15"/>
      </c>
      <c r="S12" s="295">
        <f t="shared" si="4"/>
        <v>0</v>
      </c>
      <c r="T12" s="111">
        <f t="shared" si="11"/>
        <v>0</v>
      </c>
      <c r="U12" s="137"/>
      <c r="V12" s="328"/>
      <c r="W12" s="146">
        <f t="shared" si="5"/>
        <v>0</v>
      </c>
      <c r="X12" s="69">
        <f t="shared" si="12"/>
        <v>0</v>
      </c>
      <c r="Y12" s="70">
        <f t="shared" si="6"/>
      </c>
      <c r="Z12" s="148">
        <f t="shared" si="7"/>
        <v>0</v>
      </c>
      <c r="AA12" s="156">
        <f t="shared" si="8"/>
        <v>0</v>
      </c>
      <c r="AB12" s="141"/>
      <c r="AC12" s="322"/>
      <c r="AD12" s="322"/>
      <c r="AF12" s="341">
        <f t="shared" si="13"/>
        <v>0</v>
      </c>
    </row>
    <row r="13" spans="1:32" s="21" customFormat="1" ht="24.75" customHeight="1">
      <c r="A13" s="184">
        <v>10</v>
      </c>
      <c r="B13" s="282"/>
      <c r="C13" s="282"/>
      <c r="D13" s="282"/>
      <c r="E13" s="312"/>
      <c r="F13" s="284"/>
      <c r="G13" s="285"/>
      <c r="H13" s="286"/>
      <c r="I13" s="286"/>
      <c r="J13" s="287"/>
      <c r="K13" s="315">
        <f t="shared" si="0"/>
        <v>0</v>
      </c>
      <c r="L13" s="78">
        <f t="shared" si="9"/>
        <v>0</v>
      </c>
      <c r="M13" s="150">
        <f t="shared" si="10"/>
        <v>0</v>
      </c>
      <c r="N13" s="303">
        <f t="shared" si="1"/>
      </c>
      <c r="O13" s="299">
        <f t="shared" si="2"/>
        <v>0</v>
      </c>
      <c r="P13" s="298">
        <f t="shared" si="3"/>
        <v>0</v>
      </c>
      <c r="Q13" s="69">
        <f t="shared" si="14"/>
        <v>0</v>
      </c>
      <c r="R13" s="300">
        <f t="shared" si="15"/>
      </c>
      <c r="S13" s="295">
        <f t="shared" si="4"/>
        <v>0</v>
      </c>
      <c r="T13" s="111">
        <f t="shared" si="11"/>
        <v>0</v>
      </c>
      <c r="U13" s="137"/>
      <c r="V13" s="328"/>
      <c r="W13" s="146">
        <f t="shared" si="5"/>
        <v>0</v>
      </c>
      <c r="X13" s="69">
        <f t="shared" si="12"/>
        <v>0</v>
      </c>
      <c r="Y13" s="70">
        <f t="shared" si="6"/>
      </c>
      <c r="Z13" s="148">
        <f t="shared" si="7"/>
        <v>0</v>
      </c>
      <c r="AA13" s="156">
        <f t="shared" si="8"/>
        <v>0</v>
      </c>
      <c r="AB13" s="141"/>
      <c r="AC13" s="322"/>
      <c r="AD13" s="322"/>
      <c r="AF13" s="341">
        <f t="shared" si="13"/>
        <v>0</v>
      </c>
    </row>
    <row r="14" spans="1:32" s="21" customFormat="1" ht="24.75" customHeight="1">
      <c r="A14" s="184">
        <v>11</v>
      </c>
      <c r="B14" s="282"/>
      <c r="C14" s="282"/>
      <c r="D14" s="282"/>
      <c r="E14" s="312"/>
      <c r="F14" s="284"/>
      <c r="G14" s="285"/>
      <c r="H14" s="286"/>
      <c r="I14" s="286"/>
      <c r="J14" s="287"/>
      <c r="K14" s="315">
        <f t="shared" si="0"/>
        <v>0</v>
      </c>
      <c r="L14" s="78">
        <f t="shared" si="9"/>
        <v>0</v>
      </c>
      <c r="M14" s="150">
        <f t="shared" si="10"/>
        <v>0</v>
      </c>
      <c r="N14" s="303">
        <f t="shared" si="1"/>
      </c>
      <c r="O14" s="299">
        <f t="shared" si="2"/>
        <v>0</v>
      </c>
      <c r="P14" s="298">
        <f t="shared" si="3"/>
        <v>0</v>
      </c>
      <c r="Q14" s="69">
        <f t="shared" si="14"/>
        <v>0</v>
      </c>
      <c r="R14" s="300">
        <f t="shared" si="15"/>
      </c>
      <c r="S14" s="295">
        <f t="shared" si="4"/>
        <v>0</v>
      </c>
      <c r="T14" s="111">
        <f t="shared" si="11"/>
        <v>0</v>
      </c>
      <c r="U14" s="137"/>
      <c r="V14" s="328"/>
      <c r="W14" s="146">
        <f t="shared" si="5"/>
        <v>0</v>
      </c>
      <c r="X14" s="69">
        <f t="shared" si="12"/>
        <v>0</v>
      </c>
      <c r="Y14" s="70">
        <f t="shared" si="6"/>
      </c>
      <c r="Z14" s="148">
        <f t="shared" si="7"/>
        <v>0</v>
      </c>
      <c r="AA14" s="156">
        <f t="shared" si="8"/>
        <v>0</v>
      </c>
      <c r="AB14" s="141"/>
      <c r="AC14" s="322"/>
      <c r="AD14" s="322"/>
      <c r="AF14" s="341">
        <f t="shared" si="13"/>
        <v>0</v>
      </c>
    </row>
    <row r="15" spans="1:32" s="21" customFormat="1" ht="24.75" customHeight="1">
      <c r="A15" s="184">
        <v>12</v>
      </c>
      <c r="B15" s="282"/>
      <c r="C15" s="282"/>
      <c r="D15" s="282"/>
      <c r="E15" s="312"/>
      <c r="F15" s="284"/>
      <c r="G15" s="285"/>
      <c r="H15" s="286"/>
      <c r="I15" s="286"/>
      <c r="J15" s="287"/>
      <c r="K15" s="315">
        <f t="shared" si="0"/>
        <v>0</v>
      </c>
      <c r="L15" s="78">
        <f t="shared" si="9"/>
        <v>0</v>
      </c>
      <c r="M15" s="150">
        <f t="shared" si="10"/>
        <v>0</v>
      </c>
      <c r="N15" s="303">
        <f t="shared" si="1"/>
      </c>
      <c r="O15" s="299">
        <f t="shared" si="2"/>
        <v>0</v>
      </c>
      <c r="P15" s="298">
        <f t="shared" si="3"/>
        <v>0</v>
      </c>
      <c r="Q15" s="69">
        <f t="shared" si="14"/>
        <v>0</v>
      </c>
      <c r="R15" s="300">
        <f t="shared" si="15"/>
      </c>
      <c r="S15" s="295">
        <f t="shared" si="4"/>
        <v>0</v>
      </c>
      <c r="T15" s="111">
        <f t="shared" si="11"/>
        <v>0</v>
      </c>
      <c r="U15" s="137"/>
      <c r="V15" s="328"/>
      <c r="W15" s="146">
        <f t="shared" si="5"/>
        <v>0</v>
      </c>
      <c r="X15" s="69">
        <f t="shared" si="12"/>
        <v>0</v>
      </c>
      <c r="Y15" s="70">
        <f t="shared" si="6"/>
      </c>
      <c r="Z15" s="148">
        <f t="shared" si="7"/>
        <v>0</v>
      </c>
      <c r="AA15" s="156">
        <f t="shared" si="8"/>
        <v>0</v>
      </c>
      <c r="AB15" s="141"/>
      <c r="AC15" s="322"/>
      <c r="AD15" s="322"/>
      <c r="AF15" s="341">
        <f t="shared" si="13"/>
        <v>0</v>
      </c>
    </row>
    <row r="16" spans="1:32" s="21" customFormat="1" ht="24.75" customHeight="1">
      <c r="A16" s="184">
        <v>13</v>
      </c>
      <c r="B16" s="282"/>
      <c r="C16" s="282"/>
      <c r="D16" s="282"/>
      <c r="E16" s="312"/>
      <c r="F16" s="284"/>
      <c r="G16" s="285"/>
      <c r="H16" s="286"/>
      <c r="I16" s="286"/>
      <c r="J16" s="287"/>
      <c r="K16" s="315">
        <f t="shared" si="0"/>
        <v>0</v>
      </c>
      <c r="L16" s="78">
        <f t="shared" si="9"/>
        <v>0</v>
      </c>
      <c r="M16" s="150">
        <f t="shared" si="10"/>
        <v>0</v>
      </c>
      <c r="N16" s="303">
        <f t="shared" si="1"/>
      </c>
      <c r="O16" s="299">
        <f t="shared" si="2"/>
        <v>0</v>
      </c>
      <c r="P16" s="298">
        <f t="shared" si="3"/>
        <v>0</v>
      </c>
      <c r="Q16" s="69">
        <f t="shared" si="14"/>
        <v>0</v>
      </c>
      <c r="R16" s="300">
        <f t="shared" si="15"/>
      </c>
      <c r="S16" s="295">
        <f t="shared" si="4"/>
        <v>0</v>
      </c>
      <c r="T16" s="111">
        <f t="shared" si="11"/>
        <v>0</v>
      </c>
      <c r="U16" s="137"/>
      <c r="V16" s="328"/>
      <c r="W16" s="146">
        <f t="shared" si="5"/>
        <v>0</v>
      </c>
      <c r="X16" s="69">
        <f t="shared" si="12"/>
        <v>0</v>
      </c>
      <c r="Y16" s="70">
        <f t="shared" si="6"/>
      </c>
      <c r="Z16" s="148">
        <f t="shared" si="7"/>
        <v>0</v>
      </c>
      <c r="AA16" s="156">
        <f t="shared" si="8"/>
        <v>0</v>
      </c>
      <c r="AB16" s="141"/>
      <c r="AC16" s="322"/>
      <c r="AD16" s="322"/>
      <c r="AF16" s="341">
        <f t="shared" si="13"/>
        <v>0</v>
      </c>
    </row>
    <row r="17" spans="1:32" s="21" customFormat="1" ht="24.75" customHeight="1">
      <c r="A17" s="184">
        <v>14</v>
      </c>
      <c r="B17" s="282"/>
      <c r="C17" s="282"/>
      <c r="D17" s="282"/>
      <c r="E17" s="312"/>
      <c r="F17" s="284"/>
      <c r="G17" s="285"/>
      <c r="H17" s="286"/>
      <c r="I17" s="286"/>
      <c r="J17" s="287"/>
      <c r="K17" s="315">
        <f t="shared" si="0"/>
        <v>0</v>
      </c>
      <c r="L17" s="78">
        <f t="shared" si="9"/>
        <v>0</v>
      </c>
      <c r="M17" s="150">
        <f t="shared" si="10"/>
        <v>0</v>
      </c>
      <c r="N17" s="303">
        <f t="shared" si="1"/>
      </c>
      <c r="O17" s="299">
        <f t="shared" si="2"/>
        <v>0</v>
      </c>
      <c r="P17" s="298">
        <f t="shared" si="3"/>
        <v>0</v>
      </c>
      <c r="Q17" s="69">
        <f t="shared" si="14"/>
        <v>0</v>
      </c>
      <c r="R17" s="300">
        <f t="shared" si="15"/>
      </c>
      <c r="S17" s="295">
        <f t="shared" si="4"/>
        <v>0</v>
      </c>
      <c r="T17" s="111">
        <f t="shared" si="11"/>
        <v>0</v>
      </c>
      <c r="U17" s="137"/>
      <c r="V17" s="328"/>
      <c r="W17" s="146">
        <f t="shared" si="5"/>
        <v>0</v>
      </c>
      <c r="X17" s="69">
        <f t="shared" si="12"/>
        <v>0</v>
      </c>
      <c r="Y17" s="70">
        <f t="shared" si="6"/>
      </c>
      <c r="Z17" s="148">
        <f t="shared" si="7"/>
        <v>0</v>
      </c>
      <c r="AA17" s="156">
        <f t="shared" si="8"/>
        <v>0</v>
      </c>
      <c r="AB17" s="141"/>
      <c r="AC17" s="322"/>
      <c r="AD17" s="322"/>
      <c r="AF17" s="341">
        <f t="shared" si="13"/>
        <v>0</v>
      </c>
    </row>
    <row r="18" spans="1:32" s="21" customFormat="1" ht="24.75" customHeight="1" thickBot="1">
      <c r="A18" s="184">
        <v>15</v>
      </c>
      <c r="B18" s="282"/>
      <c r="C18" s="282"/>
      <c r="D18" s="282"/>
      <c r="E18" s="312"/>
      <c r="F18" s="284"/>
      <c r="G18" s="285"/>
      <c r="H18" s="286"/>
      <c r="I18" s="286"/>
      <c r="J18" s="287"/>
      <c r="K18" s="315">
        <f t="shared" si="0"/>
        <v>0</v>
      </c>
      <c r="L18" s="78">
        <f t="shared" si="9"/>
        <v>0</v>
      </c>
      <c r="M18" s="150">
        <f t="shared" si="10"/>
        <v>0</v>
      </c>
      <c r="N18" s="303">
        <f t="shared" si="1"/>
      </c>
      <c r="O18" s="299">
        <f t="shared" si="2"/>
        <v>0</v>
      </c>
      <c r="P18" s="298">
        <f t="shared" si="3"/>
        <v>0</v>
      </c>
      <c r="Q18" s="69">
        <f t="shared" si="14"/>
        <v>0</v>
      </c>
      <c r="R18" s="300">
        <f t="shared" si="15"/>
      </c>
      <c r="S18" s="295">
        <f t="shared" si="4"/>
        <v>0</v>
      </c>
      <c r="T18" s="111">
        <f t="shared" si="11"/>
        <v>0</v>
      </c>
      <c r="U18" s="137"/>
      <c r="V18" s="328"/>
      <c r="W18" s="146">
        <f t="shared" si="5"/>
        <v>0</v>
      </c>
      <c r="X18" s="69">
        <f t="shared" si="12"/>
        <v>0</v>
      </c>
      <c r="Y18" s="70">
        <f t="shared" si="6"/>
      </c>
      <c r="Z18" s="148">
        <f t="shared" si="7"/>
        <v>0</v>
      </c>
      <c r="AA18" s="156">
        <f t="shared" si="8"/>
        <v>0</v>
      </c>
      <c r="AB18" s="141"/>
      <c r="AC18" s="322"/>
      <c r="AD18" s="322"/>
      <c r="AF18" s="341">
        <f t="shared" si="13"/>
        <v>0</v>
      </c>
    </row>
    <row r="19" spans="1:32" s="21" customFormat="1" ht="24.75" customHeight="1" hidden="1" outlineLevel="1">
      <c r="A19" s="184">
        <v>16</v>
      </c>
      <c r="B19" s="282"/>
      <c r="C19" s="282"/>
      <c r="D19" s="282"/>
      <c r="E19" s="312"/>
      <c r="F19" s="284"/>
      <c r="G19" s="285"/>
      <c r="H19" s="286"/>
      <c r="I19" s="286"/>
      <c r="J19" s="287"/>
      <c r="K19" s="315">
        <f t="shared" si="0"/>
        <v>0</v>
      </c>
      <c r="L19" s="78">
        <f t="shared" si="9"/>
        <v>0</v>
      </c>
      <c r="M19" s="150">
        <f t="shared" si="10"/>
        <v>0</v>
      </c>
      <c r="N19" s="303">
        <f t="shared" si="1"/>
      </c>
      <c r="O19" s="299">
        <f aca="true" t="shared" si="16" ref="O19:O82">IF(E19=6,(MIN(VLOOKUP($E19,$A$232:$E$237,5,0),H19)),H19)</f>
        <v>0</v>
      </c>
      <c r="P19" s="298">
        <f t="shared" si="3"/>
        <v>0</v>
      </c>
      <c r="Q19" s="69">
        <f t="shared" si="14"/>
        <v>0</v>
      </c>
      <c r="R19" s="300">
        <f t="shared" si="15"/>
      </c>
      <c r="S19" s="295">
        <f t="shared" si="4"/>
        <v>0</v>
      </c>
      <c r="T19" s="111">
        <f t="shared" si="11"/>
        <v>0</v>
      </c>
      <c r="U19" s="137"/>
      <c r="V19" s="328"/>
      <c r="W19" s="146">
        <f>IF($AA$2&gt;0,(1-$AA$2)*P19,P19)</f>
        <v>0</v>
      </c>
      <c r="X19" s="69">
        <f t="shared" si="12"/>
        <v>0</v>
      </c>
      <c r="Y19" s="70">
        <f t="shared" si="6"/>
      </c>
      <c r="Z19" s="148">
        <f t="shared" si="7"/>
        <v>0</v>
      </c>
      <c r="AA19" s="156">
        <f t="shared" si="8"/>
        <v>0</v>
      </c>
      <c r="AB19" s="141"/>
      <c r="AC19" s="322"/>
      <c r="AD19" s="322"/>
      <c r="AF19" s="341">
        <f t="shared" si="13"/>
        <v>0</v>
      </c>
    </row>
    <row r="20" spans="1:32" s="21" customFormat="1" ht="24.75" customHeight="1" hidden="1" outlineLevel="1">
      <c r="A20" s="184">
        <v>17</v>
      </c>
      <c r="B20" s="282"/>
      <c r="C20" s="282"/>
      <c r="D20" s="282"/>
      <c r="E20" s="312"/>
      <c r="F20" s="284"/>
      <c r="G20" s="285"/>
      <c r="H20" s="286"/>
      <c r="I20" s="286"/>
      <c r="J20" s="287"/>
      <c r="K20" s="315">
        <f t="shared" si="0"/>
        <v>0</v>
      </c>
      <c r="L20" s="78">
        <f t="shared" si="9"/>
        <v>0</v>
      </c>
      <c r="M20" s="150">
        <f t="shared" si="10"/>
        <v>0</v>
      </c>
      <c r="N20" s="303">
        <f t="shared" si="1"/>
      </c>
      <c r="O20" s="299">
        <f t="shared" si="16"/>
        <v>0</v>
      </c>
      <c r="P20" s="298">
        <f t="shared" si="3"/>
        <v>0</v>
      </c>
      <c r="Q20" s="69">
        <f t="shared" si="14"/>
        <v>0</v>
      </c>
      <c r="R20" s="300">
        <f t="shared" si="15"/>
      </c>
      <c r="S20" s="295">
        <f t="shared" si="4"/>
        <v>0</v>
      </c>
      <c r="T20" s="111">
        <f t="shared" si="11"/>
        <v>0</v>
      </c>
      <c r="U20" s="137"/>
      <c r="V20" s="328"/>
      <c r="W20" s="146">
        <f aca="true" t="shared" si="17" ref="W20:W83">IF($AA$2&gt;0,(1-$AA$2)*P20,P20)</f>
        <v>0</v>
      </c>
      <c r="X20" s="69">
        <f t="shared" si="12"/>
        <v>0</v>
      </c>
      <c r="Y20" s="70">
        <f t="shared" si="6"/>
      </c>
      <c r="Z20" s="148">
        <f t="shared" si="7"/>
        <v>0</v>
      </c>
      <c r="AA20" s="156">
        <f t="shared" si="8"/>
        <v>0</v>
      </c>
      <c r="AB20" s="141"/>
      <c r="AC20" s="322"/>
      <c r="AD20" s="322"/>
      <c r="AF20" s="341">
        <f t="shared" si="13"/>
        <v>0</v>
      </c>
    </row>
    <row r="21" spans="1:32" s="21" customFormat="1" ht="24.75" customHeight="1" hidden="1" outlineLevel="1">
      <c r="A21" s="184">
        <v>18</v>
      </c>
      <c r="B21" s="282"/>
      <c r="C21" s="282"/>
      <c r="D21" s="282"/>
      <c r="E21" s="312"/>
      <c r="F21" s="284"/>
      <c r="G21" s="285"/>
      <c r="H21" s="286"/>
      <c r="I21" s="286"/>
      <c r="J21" s="287"/>
      <c r="K21" s="315">
        <f t="shared" si="0"/>
        <v>0</v>
      </c>
      <c r="L21" s="78">
        <f t="shared" si="9"/>
        <v>0</v>
      </c>
      <c r="M21" s="150">
        <f t="shared" si="10"/>
        <v>0</v>
      </c>
      <c r="N21" s="303">
        <f t="shared" si="1"/>
      </c>
      <c r="O21" s="299">
        <f t="shared" si="16"/>
        <v>0</v>
      </c>
      <c r="P21" s="298">
        <f t="shared" si="3"/>
        <v>0</v>
      </c>
      <c r="Q21" s="69">
        <f t="shared" si="14"/>
        <v>0</v>
      </c>
      <c r="R21" s="300">
        <f t="shared" si="15"/>
      </c>
      <c r="S21" s="295">
        <f t="shared" si="4"/>
        <v>0</v>
      </c>
      <c r="T21" s="111">
        <f t="shared" si="11"/>
        <v>0</v>
      </c>
      <c r="U21" s="137"/>
      <c r="V21" s="328"/>
      <c r="W21" s="146">
        <f t="shared" si="17"/>
        <v>0</v>
      </c>
      <c r="X21" s="69">
        <f t="shared" si="12"/>
        <v>0</v>
      </c>
      <c r="Y21" s="70">
        <f t="shared" si="6"/>
      </c>
      <c r="Z21" s="148">
        <f t="shared" si="7"/>
        <v>0</v>
      </c>
      <c r="AA21" s="156">
        <f t="shared" si="8"/>
        <v>0</v>
      </c>
      <c r="AB21" s="141"/>
      <c r="AC21" s="322"/>
      <c r="AD21" s="322"/>
      <c r="AF21" s="341">
        <f t="shared" si="13"/>
        <v>0</v>
      </c>
    </row>
    <row r="22" spans="1:32" s="21" customFormat="1" ht="24.75" customHeight="1" hidden="1" outlineLevel="1">
      <c r="A22" s="184">
        <v>19</v>
      </c>
      <c r="B22" s="282"/>
      <c r="C22" s="282"/>
      <c r="D22" s="282"/>
      <c r="E22" s="312"/>
      <c r="F22" s="284"/>
      <c r="G22" s="285"/>
      <c r="H22" s="286"/>
      <c r="I22" s="286"/>
      <c r="J22" s="287"/>
      <c r="K22" s="315">
        <f t="shared" si="0"/>
        <v>0</v>
      </c>
      <c r="L22" s="78">
        <f t="shared" si="9"/>
        <v>0</v>
      </c>
      <c r="M22" s="150">
        <f t="shared" si="10"/>
        <v>0</v>
      </c>
      <c r="N22" s="303">
        <f t="shared" si="1"/>
      </c>
      <c r="O22" s="299">
        <f t="shared" si="16"/>
        <v>0</v>
      </c>
      <c r="P22" s="298">
        <f t="shared" si="3"/>
        <v>0</v>
      </c>
      <c r="Q22" s="69">
        <f t="shared" si="14"/>
        <v>0</v>
      </c>
      <c r="R22" s="300">
        <f t="shared" si="15"/>
      </c>
      <c r="S22" s="295">
        <f t="shared" si="4"/>
        <v>0</v>
      </c>
      <c r="T22" s="111">
        <f t="shared" si="11"/>
        <v>0</v>
      </c>
      <c r="U22" s="137"/>
      <c r="V22" s="328"/>
      <c r="W22" s="146">
        <f t="shared" si="17"/>
        <v>0</v>
      </c>
      <c r="X22" s="69">
        <f t="shared" si="12"/>
        <v>0</v>
      </c>
      <c r="Y22" s="70">
        <f t="shared" si="6"/>
      </c>
      <c r="Z22" s="148">
        <f t="shared" si="7"/>
        <v>0</v>
      </c>
      <c r="AA22" s="156">
        <f t="shared" si="8"/>
        <v>0</v>
      </c>
      <c r="AB22" s="141"/>
      <c r="AC22" s="322"/>
      <c r="AD22" s="322"/>
      <c r="AF22" s="341">
        <f t="shared" si="13"/>
        <v>0</v>
      </c>
    </row>
    <row r="23" spans="1:32" s="21" customFormat="1" ht="24.75" customHeight="1" hidden="1" outlineLevel="1">
      <c r="A23" s="184">
        <v>20</v>
      </c>
      <c r="B23" s="282"/>
      <c r="C23" s="282"/>
      <c r="D23" s="282"/>
      <c r="E23" s="312"/>
      <c r="F23" s="284"/>
      <c r="G23" s="285"/>
      <c r="H23" s="286"/>
      <c r="I23" s="286"/>
      <c r="J23" s="287"/>
      <c r="K23" s="315">
        <f t="shared" si="0"/>
        <v>0</v>
      </c>
      <c r="L23" s="78">
        <f t="shared" si="9"/>
        <v>0</v>
      </c>
      <c r="M23" s="150">
        <f t="shared" si="10"/>
        <v>0</v>
      </c>
      <c r="N23" s="303">
        <f t="shared" si="1"/>
      </c>
      <c r="O23" s="299">
        <f t="shared" si="16"/>
        <v>0</v>
      </c>
      <c r="P23" s="298">
        <f t="shared" si="3"/>
        <v>0</v>
      </c>
      <c r="Q23" s="69">
        <f t="shared" si="14"/>
        <v>0</v>
      </c>
      <c r="R23" s="300">
        <f t="shared" si="15"/>
      </c>
      <c r="S23" s="295">
        <f t="shared" si="4"/>
        <v>0</v>
      </c>
      <c r="T23" s="111">
        <f t="shared" si="11"/>
        <v>0</v>
      </c>
      <c r="U23" s="137"/>
      <c r="V23" s="328"/>
      <c r="W23" s="146">
        <f t="shared" si="17"/>
        <v>0</v>
      </c>
      <c r="X23" s="69">
        <f t="shared" si="12"/>
        <v>0</v>
      </c>
      <c r="Y23" s="70">
        <f t="shared" si="6"/>
      </c>
      <c r="Z23" s="148">
        <f t="shared" si="7"/>
        <v>0</v>
      </c>
      <c r="AA23" s="156">
        <f t="shared" si="8"/>
        <v>0</v>
      </c>
      <c r="AB23" s="141"/>
      <c r="AC23" s="322"/>
      <c r="AD23" s="322"/>
      <c r="AF23" s="341">
        <f t="shared" si="13"/>
        <v>0</v>
      </c>
    </row>
    <row r="24" spans="1:32" s="21" customFormat="1" ht="24.75" customHeight="1" hidden="1" outlineLevel="1">
      <c r="A24" s="184">
        <v>21</v>
      </c>
      <c r="B24" s="282"/>
      <c r="C24" s="282"/>
      <c r="D24" s="282"/>
      <c r="E24" s="312"/>
      <c r="F24" s="284"/>
      <c r="G24" s="285"/>
      <c r="H24" s="286"/>
      <c r="I24" s="286"/>
      <c r="J24" s="287"/>
      <c r="K24" s="315">
        <f t="shared" si="0"/>
        <v>0</v>
      </c>
      <c r="L24" s="78">
        <f t="shared" si="9"/>
        <v>0</v>
      </c>
      <c r="M24" s="150">
        <f t="shared" si="10"/>
        <v>0</v>
      </c>
      <c r="N24" s="303">
        <f t="shared" si="1"/>
      </c>
      <c r="O24" s="299">
        <f t="shared" si="16"/>
        <v>0</v>
      </c>
      <c r="P24" s="298">
        <f t="shared" si="3"/>
        <v>0</v>
      </c>
      <c r="Q24" s="69">
        <f t="shared" si="14"/>
        <v>0</v>
      </c>
      <c r="R24" s="300">
        <f t="shared" si="15"/>
      </c>
      <c r="S24" s="295">
        <f t="shared" si="4"/>
        <v>0</v>
      </c>
      <c r="T24" s="111">
        <f t="shared" si="11"/>
        <v>0</v>
      </c>
      <c r="U24" s="137"/>
      <c r="V24" s="328"/>
      <c r="W24" s="146">
        <f t="shared" si="17"/>
        <v>0</v>
      </c>
      <c r="X24" s="69">
        <f t="shared" si="12"/>
        <v>0</v>
      </c>
      <c r="Y24" s="70">
        <f t="shared" si="6"/>
      </c>
      <c r="Z24" s="148">
        <f t="shared" si="7"/>
        <v>0</v>
      </c>
      <c r="AA24" s="156">
        <f t="shared" si="8"/>
        <v>0</v>
      </c>
      <c r="AB24" s="141"/>
      <c r="AC24" s="322"/>
      <c r="AD24" s="322"/>
      <c r="AF24" s="341">
        <f t="shared" si="13"/>
        <v>0</v>
      </c>
    </row>
    <row r="25" spans="1:32" s="21" customFormat="1" ht="24.75" customHeight="1" hidden="1" outlineLevel="1">
      <c r="A25" s="184">
        <v>22</v>
      </c>
      <c r="B25" s="282"/>
      <c r="C25" s="282"/>
      <c r="D25" s="282"/>
      <c r="E25" s="312"/>
      <c r="F25" s="284"/>
      <c r="G25" s="285"/>
      <c r="H25" s="286"/>
      <c r="I25" s="286"/>
      <c r="J25" s="287"/>
      <c r="K25" s="315">
        <f t="shared" si="0"/>
        <v>0</v>
      </c>
      <c r="L25" s="78">
        <f t="shared" si="9"/>
        <v>0</v>
      </c>
      <c r="M25" s="150">
        <f t="shared" si="10"/>
        <v>0</v>
      </c>
      <c r="N25" s="303">
        <f t="shared" si="1"/>
      </c>
      <c r="O25" s="299">
        <f t="shared" si="16"/>
        <v>0</v>
      </c>
      <c r="P25" s="298">
        <f t="shared" si="3"/>
        <v>0</v>
      </c>
      <c r="Q25" s="69">
        <f t="shared" si="14"/>
        <v>0</v>
      </c>
      <c r="R25" s="300">
        <f t="shared" si="15"/>
      </c>
      <c r="S25" s="295">
        <f t="shared" si="4"/>
        <v>0</v>
      </c>
      <c r="T25" s="111">
        <f t="shared" si="11"/>
        <v>0</v>
      </c>
      <c r="U25" s="137"/>
      <c r="V25" s="328"/>
      <c r="W25" s="146">
        <f t="shared" si="17"/>
        <v>0</v>
      </c>
      <c r="X25" s="69">
        <f t="shared" si="12"/>
        <v>0</v>
      </c>
      <c r="Y25" s="70">
        <f t="shared" si="6"/>
      </c>
      <c r="Z25" s="148">
        <f t="shared" si="7"/>
        <v>0</v>
      </c>
      <c r="AA25" s="156">
        <f t="shared" si="8"/>
        <v>0</v>
      </c>
      <c r="AB25" s="141"/>
      <c r="AC25" s="322"/>
      <c r="AD25" s="322"/>
      <c r="AF25" s="341">
        <f t="shared" si="13"/>
        <v>0</v>
      </c>
    </row>
    <row r="26" spans="1:32" s="21" customFormat="1" ht="24.75" customHeight="1" hidden="1" outlineLevel="1">
      <c r="A26" s="184">
        <v>23</v>
      </c>
      <c r="B26" s="282"/>
      <c r="C26" s="282"/>
      <c r="D26" s="282"/>
      <c r="E26" s="312"/>
      <c r="F26" s="284"/>
      <c r="G26" s="285"/>
      <c r="H26" s="286"/>
      <c r="I26" s="286"/>
      <c r="J26" s="287"/>
      <c r="K26" s="315">
        <f t="shared" si="0"/>
        <v>0</v>
      </c>
      <c r="L26" s="78">
        <f t="shared" si="9"/>
        <v>0</v>
      </c>
      <c r="M26" s="150">
        <f t="shared" si="10"/>
        <v>0</v>
      </c>
      <c r="N26" s="303">
        <f t="shared" si="1"/>
      </c>
      <c r="O26" s="299">
        <f t="shared" si="16"/>
        <v>0</v>
      </c>
      <c r="P26" s="298">
        <f t="shared" si="3"/>
        <v>0</v>
      </c>
      <c r="Q26" s="69">
        <f t="shared" si="14"/>
        <v>0</v>
      </c>
      <c r="R26" s="300">
        <f t="shared" si="15"/>
      </c>
      <c r="S26" s="295">
        <f t="shared" si="4"/>
        <v>0</v>
      </c>
      <c r="T26" s="111">
        <f t="shared" si="11"/>
        <v>0</v>
      </c>
      <c r="U26" s="137"/>
      <c r="V26" s="328"/>
      <c r="W26" s="146">
        <f t="shared" si="17"/>
        <v>0</v>
      </c>
      <c r="X26" s="69">
        <f t="shared" si="12"/>
        <v>0</v>
      </c>
      <c r="Y26" s="70">
        <f t="shared" si="6"/>
      </c>
      <c r="Z26" s="148">
        <f t="shared" si="7"/>
        <v>0</v>
      </c>
      <c r="AA26" s="156">
        <f t="shared" si="8"/>
        <v>0</v>
      </c>
      <c r="AB26" s="141"/>
      <c r="AC26" s="322"/>
      <c r="AD26" s="322"/>
      <c r="AF26" s="341">
        <f t="shared" si="13"/>
        <v>0</v>
      </c>
    </row>
    <row r="27" spans="1:32" s="21" customFormat="1" ht="24.75" customHeight="1" hidden="1" outlineLevel="1">
      <c r="A27" s="184">
        <v>24</v>
      </c>
      <c r="B27" s="282"/>
      <c r="C27" s="282"/>
      <c r="D27" s="282"/>
      <c r="E27" s="312"/>
      <c r="F27" s="284"/>
      <c r="G27" s="285"/>
      <c r="H27" s="286"/>
      <c r="I27" s="286"/>
      <c r="J27" s="287"/>
      <c r="K27" s="315">
        <f t="shared" si="0"/>
        <v>0</v>
      </c>
      <c r="L27" s="78">
        <f t="shared" si="9"/>
        <v>0</v>
      </c>
      <c r="M27" s="150">
        <f t="shared" si="10"/>
        <v>0</v>
      </c>
      <c r="N27" s="303">
        <f t="shared" si="1"/>
      </c>
      <c r="O27" s="299">
        <f t="shared" si="16"/>
        <v>0</v>
      </c>
      <c r="P27" s="298">
        <f t="shared" si="3"/>
        <v>0</v>
      </c>
      <c r="Q27" s="69">
        <f t="shared" si="14"/>
        <v>0</v>
      </c>
      <c r="R27" s="300">
        <f t="shared" si="15"/>
      </c>
      <c r="S27" s="295">
        <f t="shared" si="4"/>
        <v>0</v>
      </c>
      <c r="T27" s="111">
        <f t="shared" si="11"/>
        <v>0</v>
      </c>
      <c r="U27" s="137"/>
      <c r="V27" s="328"/>
      <c r="W27" s="146">
        <f t="shared" si="17"/>
        <v>0</v>
      </c>
      <c r="X27" s="69">
        <f t="shared" si="12"/>
        <v>0</v>
      </c>
      <c r="Y27" s="70">
        <f t="shared" si="6"/>
      </c>
      <c r="Z27" s="148">
        <f t="shared" si="7"/>
        <v>0</v>
      </c>
      <c r="AA27" s="156">
        <f t="shared" si="8"/>
        <v>0</v>
      </c>
      <c r="AB27" s="141"/>
      <c r="AC27" s="322"/>
      <c r="AD27" s="322"/>
      <c r="AF27" s="341">
        <f t="shared" si="13"/>
        <v>0</v>
      </c>
    </row>
    <row r="28" spans="1:32" s="21" customFormat="1" ht="24.75" customHeight="1" hidden="1" outlineLevel="1">
      <c r="A28" s="184">
        <v>25</v>
      </c>
      <c r="B28" s="282"/>
      <c r="C28" s="282"/>
      <c r="D28" s="282"/>
      <c r="E28" s="312"/>
      <c r="F28" s="284"/>
      <c r="G28" s="285"/>
      <c r="H28" s="286"/>
      <c r="I28" s="286"/>
      <c r="J28" s="287"/>
      <c r="K28" s="315">
        <f t="shared" si="0"/>
        <v>0</v>
      </c>
      <c r="L28" s="78">
        <f t="shared" si="9"/>
        <v>0</v>
      </c>
      <c r="M28" s="150">
        <f t="shared" si="10"/>
        <v>0</v>
      </c>
      <c r="N28" s="303">
        <f t="shared" si="1"/>
      </c>
      <c r="O28" s="299">
        <f t="shared" si="16"/>
        <v>0</v>
      </c>
      <c r="P28" s="298">
        <f t="shared" si="3"/>
        <v>0</v>
      </c>
      <c r="Q28" s="69">
        <f t="shared" si="14"/>
        <v>0</v>
      </c>
      <c r="R28" s="300">
        <f t="shared" si="15"/>
      </c>
      <c r="S28" s="295">
        <f t="shared" si="4"/>
        <v>0</v>
      </c>
      <c r="T28" s="111">
        <f t="shared" si="11"/>
        <v>0</v>
      </c>
      <c r="U28" s="137"/>
      <c r="V28" s="328"/>
      <c r="W28" s="146">
        <f t="shared" si="17"/>
        <v>0</v>
      </c>
      <c r="X28" s="69">
        <f t="shared" si="12"/>
        <v>0</v>
      </c>
      <c r="Y28" s="70">
        <f t="shared" si="6"/>
      </c>
      <c r="Z28" s="148">
        <f t="shared" si="7"/>
        <v>0</v>
      </c>
      <c r="AA28" s="156">
        <f t="shared" si="8"/>
        <v>0</v>
      </c>
      <c r="AB28" s="141"/>
      <c r="AC28" s="322"/>
      <c r="AD28" s="322"/>
      <c r="AF28" s="341">
        <f t="shared" si="13"/>
        <v>0</v>
      </c>
    </row>
    <row r="29" spans="1:32" s="21" customFormat="1" ht="24.75" customHeight="1" hidden="1" outlineLevel="1">
      <c r="A29" s="184">
        <v>26</v>
      </c>
      <c r="B29" s="282"/>
      <c r="C29" s="282"/>
      <c r="D29" s="282"/>
      <c r="E29" s="312"/>
      <c r="F29" s="284"/>
      <c r="G29" s="285"/>
      <c r="H29" s="286"/>
      <c r="I29" s="286"/>
      <c r="J29" s="287"/>
      <c r="K29" s="315">
        <f t="shared" si="0"/>
        <v>0</v>
      </c>
      <c r="L29" s="78">
        <f t="shared" si="9"/>
        <v>0</v>
      </c>
      <c r="M29" s="150">
        <f t="shared" si="10"/>
        <v>0</v>
      </c>
      <c r="N29" s="303">
        <f t="shared" si="1"/>
      </c>
      <c r="O29" s="299">
        <f t="shared" si="16"/>
        <v>0</v>
      </c>
      <c r="P29" s="298">
        <f t="shared" si="3"/>
        <v>0</v>
      </c>
      <c r="Q29" s="69">
        <f t="shared" si="14"/>
        <v>0</v>
      </c>
      <c r="R29" s="300">
        <f t="shared" si="15"/>
      </c>
      <c r="S29" s="295">
        <f t="shared" si="4"/>
        <v>0</v>
      </c>
      <c r="T29" s="111">
        <f t="shared" si="11"/>
        <v>0</v>
      </c>
      <c r="U29" s="137"/>
      <c r="V29" s="328"/>
      <c r="W29" s="146">
        <f t="shared" si="17"/>
        <v>0</v>
      </c>
      <c r="X29" s="69">
        <f t="shared" si="12"/>
        <v>0</v>
      </c>
      <c r="Y29" s="70">
        <f t="shared" si="6"/>
      </c>
      <c r="Z29" s="148">
        <f t="shared" si="7"/>
        <v>0</v>
      </c>
      <c r="AA29" s="156">
        <f t="shared" si="8"/>
        <v>0</v>
      </c>
      <c r="AB29" s="141"/>
      <c r="AC29" s="322"/>
      <c r="AD29" s="322"/>
      <c r="AF29" s="341">
        <f t="shared" si="13"/>
        <v>0</v>
      </c>
    </row>
    <row r="30" spans="1:32" s="21" customFormat="1" ht="24.75" customHeight="1" hidden="1" outlineLevel="1">
      <c r="A30" s="184">
        <v>27</v>
      </c>
      <c r="B30" s="282"/>
      <c r="C30" s="282"/>
      <c r="D30" s="282"/>
      <c r="E30" s="312"/>
      <c r="F30" s="284"/>
      <c r="G30" s="285"/>
      <c r="H30" s="286"/>
      <c r="I30" s="286"/>
      <c r="J30" s="287"/>
      <c r="K30" s="315">
        <f t="shared" si="0"/>
        <v>0</v>
      </c>
      <c r="L30" s="78">
        <f t="shared" si="9"/>
        <v>0</v>
      </c>
      <c r="M30" s="150">
        <f t="shared" si="10"/>
        <v>0</v>
      </c>
      <c r="N30" s="303">
        <f t="shared" si="1"/>
      </c>
      <c r="O30" s="299">
        <f t="shared" si="16"/>
        <v>0</v>
      </c>
      <c r="P30" s="298">
        <f t="shared" si="3"/>
        <v>0</v>
      </c>
      <c r="Q30" s="69">
        <f t="shared" si="14"/>
        <v>0</v>
      </c>
      <c r="R30" s="300">
        <f t="shared" si="15"/>
      </c>
      <c r="S30" s="295">
        <f t="shared" si="4"/>
        <v>0</v>
      </c>
      <c r="T30" s="111">
        <f t="shared" si="11"/>
        <v>0</v>
      </c>
      <c r="U30" s="137"/>
      <c r="V30" s="328"/>
      <c r="W30" s="146">
        <f t="shared" si="17"/>
        <v>0</v>
      </c>
      <c r="X30" s="69">
        <f t="shared" si="12"/>
        <v>0</v>
      </c>
      <c r="Y30" s="70">
        <f t="shared" si="6"/>
      </c>
      <c r="Z30" s="148">
        <f t="shared" si="7"/>
        <v>0</v>
      </c>
      <c r="AA30" s="156">
        <f t="shared" si="8"/>
        <v>0</v>
      </c>
      <c r="AB30" s="141"/>
      <c r="AC30" s="322"/>
      <c r="AD30" s="322"/>
      <c r="AF30" s="341">
        <f t="shared" si="13"/>
        <v>0</v>
      </c>
    </row>
    <row r="31" spans="1:32" s="21" customFormat="1" ht="24.75" customHeight="1" hidden="1" outlineLevel="1">
      <c r="A31" s="184">
        <v>28</v>
      </c>
      <c r="B31" s="282"/>
      <c r="C31" s="282"/>
      <c r="D31" s="282"/>
      <c r="E31" s="312"/>
      <c r="F31" s="284"/>
      <c r="G31" s="285"/>
      <c r="H31" s="286"/>
      <c r="I31" s="286"/>
      <c r="J31" s="287"/>
      <c r="K31" s="315">
        <f t="shared" si="0"/>
        <v>0</v>
      </c>
      <c r="L31" s="78">
        <f t="shared" si="9"/>
        <v>0</v>
      </c>
      <c r="M31" s="150">
        <f t="shared" si="10"/>
        <v>0</v>
      </c>
      <c r="N31" s="303">
        <f t="shared" si="1"/>
      </c>
      <c r="O31" s="299">
        <f t="shared" si="16"/>
        <v>0</v>
      </c>
      <c r="P31" s="298">
        <f t="shared" si="3"/>
        <v>0</v>
      </c>
      <c r="Q31" s="69">
        <f t="shared" si="14"/>
        <v>0</v>
      </c>
      <c r="R31" s="300">
        <f t="shared" si="15"/>
      </c>
      <c r="S31" s="295">
        <f t="shared" si="4"/>
        <v>0</v>
      </c>
      <c r="T31" s="111">
        <f t="shared" si="11"/>
        <v>0</v>
      </c>
      <c r="U31" s="137"/>
      <c r="V31" s="328"/>
      <c r="W31" s="146">
        <f t="shared" si="17"/>
        <v>0</v>
      </c>
      <c r="X31" s="69">
        <f t="shared" si="12"/>
        <v>0</v>
      </c>
      <c r="Y31" s="70">
        <f t="shared" si="6"/>
      </c>
      <c r="Z31" s="148">
        <f t="shared" si="7"/>
        <v>0</v>
      </c>
      <c r="AA31" s="156">
        <f t="shared" si="8"/>
        <v>0</v>
      </c>
      <c r="AB31" s="141"/>
      <c r="AC31" s="322"/>
      <c r="AD31" s="322"/>
      <c r="AF31" s="341">
        <f t="shared" si="13"/>
        <v>0</v>
      </c>
    </row>
    <row r="32" spans="1:32" s="21" customFormat="1" ht="24.75" customHeight="1" hidden="1" outlineLevel="1">
      <c r="A32" s="184">
        <v>29</v>
      </c>
      <c r="B32" s="282"/>
      <c r="C32" s="282"/>
      <c r="D32" s="282"/>
      <c r="E32" s="312"/>
      <c r="F32" s="284"/>
      <c r="G32" s="285"/>
      <c r="H32" s="286"/>
      <c r="I32" s="286"/>
      <c r="J32" s="287"/>
      <c r="K32" s="315">
        <f t="shared" si="0"/>
        <v>0</v>
      </c>
      <c r="L32" s="78">
        <f t="shared" si="9"/>
        <v>0</v>
      </c>
      <c r="M32" s="150">
        <f t="shared" si="10"/>
        <v>0</v>
      </c>
      <c r="N32" s="303">
        <f t="shared" si="1"/>
      </c>
      <c r="O32" s="299">
        <f t="shared" si="16"/>
        <v>0</v>
      </c>
      <c r="P32" s="298">
        <f t="shared" si="3"/>
        <v>0</v>
      </c>
      <c r="Q32" s="69">
        <f t="shared" si="14"/>
        <v>0</v>
      </c>
      <c r="R32" s="300">
        <f t="shared" si="15"/>
      </c>
      <c r="S32" s="295">
        <f t="shared" si="4"/>
        <v>0</v>
      </c>
      <c r="T32" s="111">
        <f t="shared" si="11"/>
        <v>0</v>
      </c>
      <c r="U32" s="137"/>
      <c r="V32" s="328"/>
      <c r="W32" s="146">
        <f t="shared" si="17"/>
        <v>0</v>
      </c>
      <c r="X32" s="69">
        <f t="shared" si="12"/>
        <v>0</v>
      </c>
      <c r="Y32" s="70">
        <f t="shared" si="6"/>
      </c>
      <c r="Z32" s="148">
        <f t="shared" si="7"/>
        <v>0</v>
      </c>
      <c r="AA32" s="156">
        <f t="shared" si="8"/>
        <v>0</v>
      </c>
      <c r="AB32" s="141"/>
      <c r="AC32" s="322"/>
      <c r="AD32" s="322"/>
      <c r="AF32" s="341">
        <f t="shared" si="13"/>
        <v>0</v>
      </c>
    </row>
    <row r="33" spans="1:32" s="21" customFormat="1" ht="24.75" customHeight="1" hidden="1" outlineLevel="1">
      <c r="A33" s="184">
        <v>30</v>
      </c>
      <c r="B33" s="282"/>
      <c r="C33" s="282"/>
      <c r="D33" s="282"/>
      <c r="E33" s="312"/>
      <c r="F33" s="284"/>
      <c r="G33" s="285"/>
      <c r="H33" s="286"/>
      <c r="I33" s="286"/>
      <c r="J33" s="287"/>
      <c r="K33" s="315">
        <f t="shared" si="0"/>
        <v>0</v>
      </c>
      <c r="L33" s="78">
        <f t="shared" si="9"/>
        <v>0</v>
      </c>
      <c r="M33" s="150">
        <f t="shared" si="10"/>
        <v>0</v>
      </c>
      <c r="N33" s="303">
        <f t="shared" si="1"/>
      </c>
      <c r="O33" s="299">
        <f t="shared" si="16"/>
        <v>0</v>
      </c>
      <c r="P33" s="298">
        <f t="shared" si="3"/>
        <v>0</v>
      </c>
      <c r="Q33" s="69">
        <f t="shared" si="14"/>
        <v>0</v>
      </c>
      <c r="R33" s="300">
        <f t="shared" si="15"/>
      </c>
      <c r="S33" s="295">
        <f t="shared" si="4"/>
        <v>0</v>
      </c>
      <c r="T33" s="111">
        <f t="shared" si="11"/>
        <v>0</v>
      </c>
      <c r="U33" s="137"/>
      <c r="V33" s="328"/>
      <c r="W33" s="146">
        <f t="shared" si="17"/>
        <v>0</v>
      </c>
      <c r="X33" s="69">
        <f t="shared" si="12"/>
        <v>0</v>
      </c>
      <c r="Y33" s="70">
        <f t="shared" si="6"/>
      </c>
      <c r="Z33" s="148">
        <f t="shared" si="7"/>
        <v>0</v>
      </c>
      <c r="AA33" s="156">
        <f t="shared" si="8"/>
        <v>0</v>
      </c>
      <c r="AB33" s="141"/>
      <c r="AC33" s="322"/>
      <c r="AD33" s="322"/>
      <c r="AF33" s="341">
        <f t="shared" si="13"/>
        <v>0</v>
      </c>
    </row>
    <row r="34" spans="1:32" s="21" customFormat="1" ht="24.75" customHeight="1" hidden="1" outlineLevel="1">
      <c r="A34" s="184">
        <v>31</v>
      </c>
      <c r="B34" s="282"/>
      <c r="C34" s="282"/>
      <c r="D34" s="282"/>
      <c r="E34" s="312"/>
      <c r="F34" s="284"/>
      <c r="G34" s="285"/>
      <c r="H34" s="286"/>
      <c r="I34" s="286"/>
      <c r="J34" s="287"/>
      <c r="K34" s="315">
        <f t="shared" si="0"/>
        <v>0</v>
      </c>
      <c r="L34" s="78">
        <f t="shared" si="9"/>
        <v>0</v>
      </c>
      <c r="M34" s="150">
        <f t="shared" si="10"/>
        <v>0</v>
      </c>
      <c r="N34" s="303">
        <f t="shared" si="1"/>
      </c>
      <c r="O34" s="299">
        <f t="shared" si="16"/>
        <v>0</v>
      </c>
      <c r="P34" s="298">
        <f t="shared" si="3"/>
        <v>0</v>
      </c>
      <c r="Q34" s="69">
        <f t="shared" si="14"/>
        <v>0</v>
      </c>
      <c r="R34" s="300">
        <f t="shared" si="15"/>
      </c>
      <c r="S34" s="295">
        <f t="shared" si="4"/>
        <v>0</v>
      </c>
      <c r="T34" s="111">
        <f t="shared" si="11"/>
        <v>0</v>
      </c>
      <c r="U34" s="137"/>
      <c r="V34" s="328"/>
      <c r="W34" s="146">
        <f t="shared" si="17"/>
        <v>0</v>
      </c>
      <c r="X34" s="69">
        <f t="shared" si="12"/>
        <v>0</v>
      </c>
      <c r="Y34" s="70">
        <f t="shared" si="6"/>
      </c>
      <c r="Z34" s="148">
        <f t="shared" si="7"/>
        <v>0</v>
      </c>
      <c r="AA34" s="156">
        <f t="shared" si="8"/>
        <v>0</v>
      </c>
      <c r="AB34" s="141"/>
      <c r="AC34" s="322"/>
      <c r="AD34" s="322"/>
      <c r="AF34" s="341">
        <f t="shared" si="13"/>
        <v>0</v>
      </c>
    </row>
    <row r="35" spans="1:32" s="21" customFormat="1" ht="24.75" customHeight="1" hidden="1" outlineLevel="1">
      <c r="A35" s="184">
        <v>32</v>
      </c>
      <c r="B35" s="282"/>
      <c r="C35" s="282"/>
      <c r="D35" s="282"/>
      <c r="E35" s="312"/>
      <c r="F35" s="284"/>
      <c r="G35" s="285"/>
      <c r="H35" s="286"/>
      <c r="I35" s="286"/>
      <c r="J35" s="287"/>
      <c r="K35" s="315">
        <f t="shared" si="0"/>
        <v>0</v>
      </c>
      <c r="L35" s="78">
        <f t="shared" si="9"/>
        <v>0</v>
      </c>
      <c r="M35" s="150">
        <f t="shared" si="10"/>
        <v>0</v>
      </c>
      <c r="N35" s="303">
        <f t="shared" si="1"/>
      </c>
      <c r="O35" s="299">
        <f t="shared" si="16"/>
        <v>0</v>
      </c>
      <c r="P35" s="298">
        <f t="shared" si="3"/>
        <v>0</v>
      </c>
      <c r="Q35" s="69">
        <f t="shared" si="14"/>
        <v>0</v>
      </c>
      <c r="R35" s="300">
        <f t="shared" si="15"/>
      </c>
      <c r="S35" s="295">
        <f t="shared" si="4"/>
        <v>0</v>
      </c>
      <c r="T35" s="111">
        <f t="shared" si="11"/>
        <v>0</v>
      </c>
      <c r="U35" s="137"/>
      <c r="V35" s="328"/>
      <c r="W35" s="146">
        <f t="shared" si="17"/>
        <v>0</v>
      </c>
      <c r="X35" s="69">
        <f t="shared" si="12"/>
        <v>0</v>
      </c>
      <c r="Y35" s="70">
        <f t="shared" si="6"/>
      </c>
      <c r="Z35" s="148">
        <f t="shared" si="7"/>
        <v>0</v>
      </c>
      <c r="AA35" s="156">
        <f t="shared" si="8"/>
        <v>0</v>
      </c>
      <c r="AB35" s="141"/>
      <c r="AC35" s="322"/>
      <c r="AD35" s="322"/>
      <c r="AF35" s="341">
        <f t="shared" si="13"/>
        <v>0</v>
      </c>
    </row>
    <row r="36" spans="1:32" s="21" customFormat="1" ht="24.75" customHeight="1" hidden="1" outlineLevel="1">
      <c r="A36" s="184">
        <v>33</v>
      </c>
      <c r="B36" s="282"/>
      <c r="C36" s="282"/>
      <c r="D36" s="282"/>
      <c r="E36" s="312"/>
      <c r="F36" s="284"/>
      <c r="G36" s="285"/>
      <c r="H36" s="286"/>
      <c r="I36" s="286"/>
      <c r="J36" s="287"/>
      <c r="K36" s="315">
        <f t="shared" si="0"/>
        <v>0</v>
      </c>
      <c r="L36" s="78">
        <f t="shared" si="9"/>
        <v>0</v>
      </c>
      <c r="M36" s="150">
        <f t="shared" si="10"/>
        <v>0</v>
      </c>
      <c r="N36" s="303">
        <f t="shared" si="1"/>
      </c>
      <c r="O36" s="299">
        <f t="shared" si="16"/>
        <v>0</v>
      </c>
      <c r="P36" s="298">
        <f t="shared" si="3"/>
        <v>0</v>
      </c>
      <c r="Q36" s="69">
        <f t="shared" si="14"/>
        <v>0</v>
      </c>
      <c r="R36" s="300">
        <f t="shared" si="15"/>
      </c>
      <c r="S36" s="295">
        <f t="shared" si="4"/>
        <v>0</v>
      </c>
      <c r="T36" s="111">
        <f t="shared" si="11"/>
        <v>0</v>
      </c>
      <c r="U36" s="137"/>
      <c r="V36" s="328"/>
      <c r="W36" s="146">
        <f t="shared" si="17"/>
        <v>0</v>
      </c>
      <c r="X36" s="69">
        <f t="shared" si="12"/>
        <v>0</v>
      </c>
      <c r="Y36" s="70">
        <f t="shared" si="6"/>
      </c>
      <c r="Z36" s="148">
        <f t="shared" si="7"/>
        <v>0</v>
      </c>
      <c r="AA36" s="156">
        <f t="shared" si="8"/>
        <v>0</v>
      </c>
      <c r="AB36" s="141"/>
      <c r="AC36" s="322"/>
      <c r="AD36" s="322"/>
      <c r="AF36" s="341">
        <f t="shared" si="13"/>
        <v>0</v>
      </c>
    </row>
    <row r="37" spans="1:32" s="21" customFormat="1" ht="24.75" customHeight="1" hidden="1" outlineLevel="1">
      <c r="A37" s="184">
        <v>34</v>
      </c>
      <c r="B37" s="282"/>
      <c r="C37" s="282"/>
      <c r="D37" s="282"/>
      <c r="E37" s="312"/>
      <c r="F37" s="284"/>
      <c r="G37" s="285"/>
      <c r="H37" s="286"/>
      <c r="I37" s="286"/>
      <c r="J37" s="287"/>
      <c r="K37" s="315">
        <f t="shared" si="0"/>
        <v>0</v>
      </c>
      <c r="L37" s="78">
        <f t="shared" si="9"/>
        <v>0</v>
      </c>
      <c r="M37" s="150">
        <f t="shared" si="10"/>
        <v>0</v>
      </c>
      <c r="N37" s="303">
        <f t="shared" si="1"/>
      </c>
      <c r="O37" s="299">
        <f t="shared" si="16"/>
        <v>0</v>
      </c>
      <c r="P37" s="298">
        <f t="shared" si="3"/>
        <v>0</v>
      </c>
      <c r="Q37" s="69">
        <f t="shared" si="14"/>
        <v>0</v>
      </c>
      <c r="R37" s="300">
        <f t="shared" si="15"/>
      </c>
      <c r="S37" s="295">
        <f t="shared" si="4"/>
        <v>0</v>
      </c>
      <c r="T37" s="111">
        <f t="shared" si="11"/>
        <v>0</v>
      </c>
      <c r="U37" s="137"/>
      <c r="V37" s="328"/>
      <c r="W37" s="146">
        <f t="shared" si="17"/>
        <v>0</v>
      </c>
      <c r="X37" s="69">
        <f t="shared" si="12"/>
        <v>0</v>
      </c>
      <c r="Y37" s="70">
        <f t="shared" si="6"/>
      </c>
      <c r="Z37" s="148">
        <f t="shared" si="7"/>
        <v>0</v>
      </c>
      <c r="AA37" s="156">
        <f t="shared" si="8"/>
        <v>0</v>
      </c>
      <c r="AB37" s="141"/>
      <c r="AC37" s="322"/>
      <c r="AD37" s="322"/>
      <c r="AF37" s="341">
        <f t="shared" si="13"/>
        <v>0</v>
      </c>
    </row>
    <row r="38" spans="1:32" s="21" customFormat="1" ht="24.75" customHeight="1" hidden="1" outlineLevel="1">
      <c r="A38" s="184">
        <v>35</v>
      </c>
      <c r="B38" s="282"/>
      <c r="C38" s="282"/>
      <c r="D38" s="282"/>
      <c r="E38" s="312"/>
      <c r="F38" s="284"/>
      <c r="G38" s="285"/>
      <c r="H38" s="286"/>
      <c r="I38" s="286"/>
      <c r="J38" s="287"/>
      <c r="K38" s="315">
        <f t="shared" si="0"/>
        <v>0</v>
      </c>
      <c r="L38" s="78">
        <f t="shared" si="9"/>
        <v>0</v>
      </c>
      <c r="M38" s="150">
        <f t="shared" si="10"/>
        <v>0</v>
      </c>
      <c r="N38" s="303">
        <f t="shared" si="1"/>
      </c>
      <c r="O38" s="299">
        <f t="shared" si="16"/>
        <v>0</v>
      </c>
      <c r="P38" s="298">
        <f t="shared" si="3"/>
        <v>0</v>
      </c>
      <c r="Q38" s="69">
        <f t="shared" si="14"/>
        <v>0</v>
      </c>
      <c r="R38" s="300">
        <f t="shared" si="15"/>
      </c>
      <c r="S38" s="295">
        <f t="shared" si="4"/>
        <v>0</v>
      </c>
      <c r="T38" s="111">
        <f t="shared" si="11"/>
        <v>0</v>
      </c>
      <c r="U38" s="137"/>
      <c r="V38" s="328"/>
      <c r="W38" s="146">
        <f t="shared" si="17"/>
        <v>0</v>
      </c>
      <c r="X38" s="69">
        <f t="shared" si="12"/>
        <v>0</v>
      </c>
      <c r="Y38" s="70">
        <f t="shared" si="6"/>
      </c>
      <c r="Z38" s="148">
        <f t="shared" si="7"/>
        <v>0</v>
      </c>
      <c r="AA38" s="156">
        <f t="shared" si="8"/>
        <v>0</v>
      </c>
      <c r="AB38" s="141"/>
      <c r="AC38" s="322"/>
      <c r="AD38" s="322"/>
      <c r="AF38" s="341">
        <f t="shared" si="13"/>
        <v>0</v>
      </c>
    </row>
    <row r="39" spans="1:32" s="21" customFormat="1" ht="24.75" customHeight="1" hidden="1" outlineLevel="1">
      <c r="A39" s="184">
        <v>36</v>
      </c>
      <c r="B39" s="282"/>
      <c r="C39" s="282"/>
      <c r="D39" s="282"/>
      <c r="E39" s="312"/>
      <c r="F39" s="284"/>
      <c r="G39" s="285"/>
      <c r="H39" s="286"/>
      <c r="I39" s="286"/>
      <c r="J39" s="287"/>
      <c r="K39" s="315">
        <f t="shared" si="0"/>
        <v>0</v>
      </c>
      <c r="L39" s="78">
        <f t="shared" si="9"/>
        <v>0</v>
      </c>
      <c r="M39" s="150">
        <f t="shared" si="10"/>
        <v>0</v>
      </c>
      <c r="N39" s="303">
        <f t="shared" si="1"/>
      </c>
      <c r="O39" s="299">
        <f t="shared" si="16"/>
        <v>0</v>
      </c>
      <c r="P39" s="298">
        <f t="shared" si="3"/>
        <v>0</v>
      </c>
      <c r="Q39" s="69">
        <f t="shared" si="14"/>
        <v>0</v>
      </c>
      <c r="R39" s="300">
        <f t="shared" si="15"/>
      </c>
      <c r="S39" s="295">
        <f t="shared" si="4"/>
        <v>0</v>
      </c>
      <c r="T39" s="111">
        <f t="shared" si="11"/>
        <v>0</v>
      </c>
      <c r="U39" s="137"/>
      <c r="V39" s="328"/>
      <c r="W39" s="146">
        <f t="shared" si="17"/>
        <v>0</v>
      </c>
      <c r="X39" s="69">
        <f t="shared" si="12"/>
        <v>0</v>
      </c>
      <c r="Y39" s="70">
        <f t="shared" si="6"/>
      </c>
      <c r="Z39" s="148">
        <f t="shared" si="7"/>
        <v>0</v>
      </c>
      <c r="AA39" s="156">
        <f t="shared" si="8"/>
        <v>0</v>
      </c>
      <c r="AB39" s="141"/>
      <c r="AC39" s="322"/>
      <c r="AD39" s="322"/>
      <c r="AF39" s="341">
        <f t="shared" si="13"/>
        <v>0</v>
      </c>
    </row>
    <row r="40" spans="1:32" s="21" customFormat="1" ht="24.75" customHeight="1" hidden="1" outlineLevel="1">
      <c r="A40" s="184">
        <v>37</v>
      </c>
      <c r="B40" s="282"/>
      <c r="C40" s="282"/>
      <c r="D40" s="282"/>
      <c r="E40" s="312"/>
      <c r="F40" s="284"/>
      <c r="G40" s="285"/>
      <c r="H40" s="286"/>
      <c r="I40" s="286"/>
      <c r="J40" s="287"/>
      <c r="K40" s="315">
        <f t="shared" si="0"/>
        <v>0</v>
      </c>
      <c r="L40" s="78">
        <f t="shared" si="9"/>
        <v>0</v>
      </c>
      <c r="M40" s="150">
        <f t="shared" si="10"/>
        <v>0</v>
      </c>
      <c r="N40" s="303">
        <f t="shared" si="1"/>
      </c>
      <c r="O40" s="299">
        <f t="shared" si="16"/>
        <v>0</v>
      </c>
      <c r="P40" s="298">
        <f t="shared" si="3"/>
        <v>0</v>
      </c>
      <c r="Q40" s="69">
        <f t="shared" si="14"/>
        <v>0</v>
      </c>
      <c r="R40" s="300">
        <f t="shared" si="15"/>
      </c>
      <c r="S40" s="295">
        <f t="shared" si="4"/>
        <v>0</v>
      </c>
      <c r="T40" s="111">
        <f t="shared" si="11"/>
        <v>0</v>
      </c>
      <c r="U40" s="137"/>
      <c r="V40" s="328"/>
      <c r="W40" s="146">
        <f t="shared" si="17"/>
        <v>0</v>
      </c>
      <c r="X40" s="69">
        <f t="shared" si="12"/>
        <v>0</v>
      </c>
      <c r="Y40" s="70">
        <f t="shared" si="6"/>
      </c>
      <c r="Z40" s="148">
        <f t="shared" si="7"/>
        <v>0</v>
      </c>
      <c r="AA40" s="156">
        <f t="shared" si="8"/>
        <v>0</v>
      </c>
      <c r="AB40" s="141"/>
      <c r="AC40" s="322"/>
      <c r="AD40" s="322"/>
      <c r="AF40" s="341">
        <f t="shared" si="13"/>
        <v>0</v>
      </c>
    </row>
    <row r="41" spans="1:32" s="21" customFormat="1" ht="24.75" customHeight="1" hidden="1" outlineLevel="1">
      <c r="A41" s="184">
        <v>38</v>
      </c>
      <c r="B41" s="282"/>
      <c r="C41" s="282"/>
      <c r="D41" s="282"/>
      <c r="E41" s="312"/>
      <c r="F41" s="284"/>
      <c r="G41" s="285"/>
      <c r="H41" s="286"/>
      <c r="I41" s="286"/>
      <c r="J41" s="287"/>
      <c r="K41" s="315">
        <f t="shared" si="0"/>
        <v>0</v>
      </c>
      <c r="L41" s="78">
        <f t="shared" si="9"/>
        <v>0</v>
      </c>
      <c r="M41" s="150">
        <f t="shared" si="10"/>
        <v>0</v>
      </c>
      <c r="N41" s="303">
        <f t="shared" si="1"/>
      </c>
      <c r="O41" s="299">
        <f t="shared" si="16"/>
        <v>0</v>
      </c>
      <c r="P41" s="298">
        <f t="shared" si="3"/>
        <v>0</v>
      </c>
      <c r="Q41" s="69">
        <f t="shared" si="14"/>
        <v>0</v>
      </c>
      <c r="R41" s="300">
        <f t="shared" si="15"/>
      </c>
      <c r="S41" s="295">
        <f t="shared" si="4"/>
        <v>0</v>
      </c>
      <c r="T41" s="111">
        <f t="shared" si="11"/>
        <v>0</v>
      </c>
      <c r="U41" s="137"/>
      <c r="V41" s="328"/>
      <c r="W41" s="146">
        <f t="shared" si="17"/>
        <v>0</v>
      </c>
      <c r="X41" s="69">
        <f t="shared" si="12"/>
        <v>0</v>
      </c>
      <c r="Y41" s="70">
        <f t="shared" si="6"/>
      </c>
      <c r="Z41" s="148">
        <f t="shared" si="7"/>
        <v>0</v>
      </c>
      <c r="AA41" s="156">
        <f t="shared" si="8"/>
        <v>0</v>
      </c>
      <c r="AB41" s="141"/>
      <c r="AC41" s="322"/>
      <c r="AD41" s="322"/>
      <c r="AF41" s="341">
        <f t="shared" si="13"/>
        <v>0</v>
      </c>
    </row>
    <row r="42" spans="1:32" s="21" customFormat="1" ht="24.75" customHeight="1" hidden="1" outlineLevel="1">
      <c r="A42" s="184">
        <v>39</v>
      </c>
      <c r="B42" s="282"/>
      <c r="C42" s="282"/>
      <c r="D42" s="282"/>
      <c r="E42" s="312"/>
      <c r="F42" s="284"/>
      <c r="G42" s="285"/>
      <c r="H42" s="286"/>
      <c r="I42" s="286"/>
      <c r="J42" s="287"/>
      <c r="K42" s="315">
        <f t="shared" si="0"/>
        <v>0</v>
      </c>
      <c r="L42" s="78">
        <f t="shared" si="9"/>
        <v>0</v>
      </c>
      <c r="M42" s="150">
        <f t="shared" si="10"/>
        <v>0</v>
      </c>
      <c r="N42" s="303">
        <f t="shared" si="1"/>
      </c>
      <c r="O42" s="299">
        <f t="shared" si="16"/>
        <v>0</v>
      </c>
      <c r="P42" s="298">
        <f t="shared" si="3"/>
        <v>0</v>
      </c>
      <c r="Q42" s="69">
        <f t="shared" si="14"/>
        <v>0</v>
      </c>
      <c r="R42" s="300">
        <f t="shared" si="15"/>
      </c>
      <c r="S42" s="295">
        <f t="shared" si="4"/>
        <v>0</v>
      </c>
      <c r="T42" s="111">
        <f t="shared" si="11"/>
        <v>0</v>
      </c>
      <c r="U42" s="137"/>
      <c r="V42" s="328"/>
      <c r="W42" s="146">
        <f t="shared" si="17"/>
        <v>0</v>
      </c>
      <c r="X42" s="69">
        <f t="shared" si="12"/>
        <v>0</v>
      </c>
      <c r="Y42" s="70">
        <f t="shared" si="6"/>
      </c>
      <c r="Z42" s="148">
        <f t="shared" si="7"/>
        <v>0</v>
      </c>
      <c r="AA42" s="156">
        <f t="shared" si="8"/>
        <v>0</v>
      </c>
      <c r="AB42" s="141"/>
      <c r="AC42" s="322"/>
      <c r="AD42" s="322"/>
      <c r="AF42" s="341">
        <f t="shared" si="13"/>
        <v>0</v>
      </c>
    </row>
    <row r="43" spans="1:32" s="21" customFormat="1" ht="24.75" customHeight="1" hidden="1" outlineLevel="1">
      <c r="A43" s="184">
        <v>40</v>
      </c>
      <c r="B43" s="282"/>
      <c r="C43" s="282"/>
      <c r="D43" s="282"/>
      <c r="E43" s="312"/>
      <c r="F43" s="284"/>
      <c r="G43" s="285"/>
      <c r="H43" s="286"/>
      <c r="I43" s="286"/>
      <c r="J43" s="287"/>
      <c r="K43" s="315">
        <f t="shared" si="0"/>
        <v>0</v>
      </c>
      <c r="L43" s="78">
        <f t="shared" si="9"/>
        <v>0</v>
      </c>
      <c r="M43" s="150">
        <f t="shared" si="10"/>
        <v>0</v>
      </c>
      <c r="N43" s="303">
        <f t="shared" si="1"/>
      </c>
      <c r="O43" s="299">
        <f t="shared" si="16"/>
        <v>0</v>
      </c>
      <c r="P43" s="298">
        <f t="shared" si="3"/>
        <v>0</v>
      </c>
      <c r="Q43" s="69">
        <f t="shared" si="14"/>
        <v>0</v>
      </c>
      <c r="R43" s="300">
        <f t="shared" si="15"/>
      </c>
      <c r="S43" s="295">
        <f t="shared" si="4"/>
        <v>0</v>
      </c>
      <c r="T43" s="111">
        <f t="shared" si="11"/>
        <v>0</v>
      </c>
      <c r="U43" s="137"/>
      <c r="V43" s="328"/>
      <c r="W43" s="146">
        <f t="shared" si="17"/>
        <v>0</v>
      </c>
      <c r="X43" s="69">
        <f t="shared" si="12"/>
        <v>0</v>
      </c>
      <c r="Y43" s="70">
        <f t="shared" si="6"/>
      </c>
      <c r="Z43" s="148">
        <f t="shared" si="7"/>
        <v>0</v>
      </c>
      <c r="AA43" s="156">
        <f t="shared" si="8"/>
        <v>0</v>
      </c>
      <c r="AB43" s="141"/>
      <c r="AC43" s="322"/>
      <c r="AD43" s="322"/>
      <c r="AF43" s="341">
        <f t="shared" si="13"/>
        <v>0</v>
      </c>
    </row>
    <row r="44" spans="1:32" s="21" customFormat="1" ht="24.75" customHeight="1" hidden="1" outlineLevel="1">
      <c r="A44" s="184">
        <v>41</v>
      </c>
      <c r="B44" s="282"/>
      <c r="C44" s="282"/>
      <c r="D44" s="282"/>
      <c r="E44" s="312"/>
      <c r="F44" s="284"/>
      <c r="G44" s="285"/>
      <c r="H44" s="286"/>
      <c r="I44" s="286"/>
      <c r="J44" s="287"/>
      <c r="K44" s="315">
        <f t="shared" si="0"/>
        <v>0</v>
      </c>
      <c r="L44" s="78">
        <f t="shared" si="9"/>
        <v>0</v>
      </c>
      <c r="M44" s="150">
        <f t="shared" si="10"/>
        <v>0</v>
      </c>
      <c r="N44" s="303">
        <f t="shared" si="1"/>
      </c>
      <c r="O44" s="299">
        <f t="shared" si="16"/>
        <v>0</v>
      </c>
      <c r="P44" s="298">
        <f t="shared" si="3"/>
        <v>0</v>
      </c>
      <c r="Q44" s="69">
        <f t="shared" si="14"/>
        <v>0</v>
      </c>
      <c r="R44" s="300">
        <f t="shared" si="15"/>
      </c>
      <c r="S44" s="295">
        <f t="shared" si="4"/>
        <v>0</v>
      </c>
      <c r="T44" s="111">
        <f t="shared" si="11"/>
        <v>0</v>
      </c>
      <c r="U44" s="137"/>
      <c r="V44" s="328"/>
      <c r="W44" s="146">
        <f t="shared" si="17"/>
        <v>0</v>
      </c>
      <c r="X44" s="69">
        <f t="shared" si="12"/>
        <v>0</v>
      </c>
      <c r="Y44" s="70">
        <f t="shared" si="6"/>
      </c>
      <c r="Z44" s="148">
        <f t="shared" si="7"/>
        <v>0</v>
      </c>
      <c r="AA44" s="156">
        <f t="shared" si="8"/>
        <v>0</v>
      </c>
      <c r="AB44" s="141"/>
      <c r="AC44" s="322"/>
      <c r="AD44" s="322"/>
      <c r="AF44" s="341">
        <f t="shared" si="13"/>
        <v>0</v>
      </c>
    </row>
    <row r="45" spans="1:32" s="21" customFormat="1" ht="24.75" customHeight="1" hidden="1" outlineLevel="1">
      <c r="A45" s="184">
        <v>42</v>
      </c>
      <c r="B45" s="282"/>
      <c r="C45" s="282"/>
      <c r="D45" s="282"/>
      <c r="E45" s="312"/>
      <c r="F45" s="284"/>
      <c r="G45" s="285"/>
      <c r="H45" s="286"/>
      <c r="I45" s="286"/>
      <c r="J45" s="287"/>
      <c r="K45" s="315">
        <f t="shared" si="0"/>
        <v>0</v>
      </c>
      <c r="L45" s="78">
        <f t="shared" si="9"/>
        <v>0</v>
      </c>
      <c r="M45" s="150">
        <f t="shared" si="10"/>
        <v>0</v>
      </c>
      <c r="N45" s="303">
        <f t="shared" si="1"/>
      </c>
      <c r="O45" s="299">
        <f t="shared" si="16"/>
        <v>0</v>
      </c>
      <c r="P45" s="298">
        <f t="shared" si="3"/>
        <v>0</v>
      </c>
      <c r="Q45" s="69">
        <f t="shared" si="14"/>
        <v>0</v>
      </c>
      <c r="R45" s="300">
        <f t="shared" si="15"/>
      </c>
      <c r="S45" s="295">
        <f t="shared" si="4"/>
        <v>0</v>
      </c>
      <c r="T45" s="111">
        <f t="shared" si="11"/>
        <v>0</v>
      </c>
      <c r="U45" s="137"/>
      <c r="V45" s="328"/>
      <c r="W45" s="146">
        <f t="shared" si="17"/>
        <v>0</v>
      </c>
      <c r="X45" s="69">
        <f t="shared" si="12"/>
        <v>0</v>
      </c>
      <c r="Y45" s="70">
        <f t="shared" si="6"/>
      </c>
      <c r="Z45" s="148">
        <f t="shared" si="7"/>
        <v>0</v>
      </c>
      <c r="AA45" s="156">
        <f t="shared" si="8"/>
        <v>0</v>
      </c>
      <c r="AB45" s="141"/>
      <c r="AC45" s="322"/>
      <c r="AD45" s="322"/>
      <c r="AF45" s="341">
        <f t="shared" si="13"/>
        <v>0</v>
      </c>
    </row>
    <row r="46" spans="1:32" s="21" customFormat="1" ht="24.75" customHeight="1" hidden="1" outlineLevel="1">
      <c r="A46" s="184">
        <v>43</v>
      </c>
      <c r="B46" s="282"/>
      <c r="C46" s="282"/>
      <c r="D46" s="282"/>
      <c r="E46" s="312"/>
      <c r="F46" s="284"/>
      <c r="G46" s="285"/>
      <c r="H46" s="286"/>
      <c r="I46" s="286"/>
      <c r="J46" s="287"/>
      <c r="K46" s="315">
        <f t="shared" si="0"/>
        <v>0</v>
      </c>
      <c r="L46" s="78">
        <f t="shared" si="9"/>
        <v>0</v>
      </c>
      <c r="M46" s="150">
        <f t="shared" si="10"/>
        <v>0</v>
      </c>
      <c r="N46" s="303">
        <f t="shared" si="1"/>
      </c>
      <c r="O46" s="299">
        <f t="shared" si="16"/>
        <v>0</v>
      </c>
      <c r="P46" s="298">
        <f t="shared" si="3"/>
        <v>0</v>
      </c>
      <c r="Q46" s="69">
        <f t="shared" si="14"/>
        <v>0</v>
      </c>
      <c r="R46" s="300">
        <f t="shared" si="15"/>
      </c>
      <c r="S46" s="295">
        <f t="shared" si="4"/>
        <v>0</v>
      </c>
      <c r="T46" s="111">
        <f t="shared" si="11"/>
        <v>0</v>
      </c>
      <c r="U46" s="137"/>
      <c r="V46" s="328"/>
      <c r="W46" s="146">
        <f t="shared" si="17"/>
        <v>0</v>
      </c>
      <c r="X46" s="69">
        <f t="shared" si="12"/>
        <v>0</v>
      </c>
      <c r="Y46" s="70">
        <f t="shared" si="6"/>
      </c>
      <c r="Z46" s="148">
        <f t="shared" si="7"/>
        <v>0</v>
      </c>
      <c r="AA46" s="156">
        <f t="shared" si="8"/>
        <v>0</v>
      </c>
      <c r="AB46" s="141"/>
      <c r="AC46" s="322"/>
      <c r="AD46" s="322"/>
      <c r="AF46" s="341">
        <f t="shared" si="13"/>
        <v>0</v>
      </c>
    </row>
    <row r="47" spans="1:32" s="21" customFormat="1" ht="24.75" customHeight="1" hidden="1" outlineLevel="1">
      <c r="A47" s="184">
        <v>44</v>
      </c>
      <c r="B47" s="282"/>
      <c r="C47" s="282"/>
      <c r="D47" s="282"/>
      <c r="E47" s="312"/>
      <c r="F47" s="284"/>
      <c r="G47" s="285"/>
      <c r="H47" s="286"/>
      <c r="I47" s="286"/>
      <c r="J47" s="287"/>
      <c r="K47" s="315">
        <f t="shared" si="0"/>
        <v>0</v>
      </c>
      <c r="L47" s="78">
        <f t="shared" si="9"/>
        <v>0</v>
      </c>
      <c r="M47" s="150">
        <f t="shared" si="10"/>
        <v>0</v>
      </c>
      <c r="N47" s="303">
        <f t="shared" si="1"/>
      </c>
      <c r="O47" s="299">
        <f t="shared" si="16"/>
        <v>0</v>
      </c>
      <c r="P47" s="298">
        <f t="shared" si="3"/>
        <v>0</v>
      </c>
      <c r="Q47" s="69">
        <f t="shared" si="14"/>
        <v>0</v>
      </c>
      <c r="R47" s="300">
        <f t="shared" si="15"/>
      </c>
      <c r="S47" s="295">
        <f t="shared" si="4"/>
        <v>0</v>
      </c>
      <c r="T47" s="111">
        <f t="shared" si="11"/>
        <v>0</v>
      </c>
      <c r="U47" s="137"/>
      <c r="V47" s="328"/>
      <c r="W47" s="146">
        <f t="shared" si="17"/>
        <v>0</v>
      </c>
      <c r="X47" s="69">
        <f t="shared" si="12"/>
        <v>0</v>
      </c>
      <c r="Y47" s="70">
        <f t="shared" si="6"/>
      </c>
      <c r="Z47" s="148">
        <f t="shared" si="7"/>
        <v>0</v>
      </c>
      <c r="AA47" s="156">
        <f t="shared" si="8"/>
        <v>0</v>
      </c>
      <c r="AB47" s="141"/>
      <c r="AC47" s="322"/>
      <c r="AD47" s="322"/>
      <c r="AF47" s="341">
        <f t="shared" si="13"/>
        <v>0</v>
      </c>
    </row>
    <row r="48" spans="1:32" s="21" customFormat="1" ht="24.75" customHeight="1" hidden="1" outlineLevel="1">
      <c r="A48" s="184">
        <v>45</v>
      </c>
      <c r="B48" s="282"/>
      <c r="C48" s="282"/>
      <c r="D48" s="282"/>
      <c r="E48" s="312"/>
      <c r="F48" s="284"/>
      <c r="G48" s="285"/>
      <c r="H48" s="286"/>
      <c r="I48" s="286"/>
      <c r="J48" s="287"/>
      <c r="K48" s="315">
        <f t="shared" si="0"/>
        <v>0</v>
      </c>
      <c r="L48" s="78">
        <f t="shared" si="9"/>
        <v>0</v>
      </c>
      <c r="M48" s="150">
        <f t="shared" si="10"/>
        <v>0</v>
      </c>
      <c r="N48" s="303">
        <f t="shared" si="1"/>
      </c>
      <c r="O48" s="299">
        <f t="shared" si="16"/>
        <v>0</v>
      </c>
      <c r="P48" s="298">
        <f t="shared" si="3"/>
        <v>0</v>
      </c>
      <c r="Q48" s="69">
        <f t="shared" si="14"/>
        <v>0</v>
      </c>
      <c r="R48" s="300">
        <f t="shared" si="15"/>
      </c>
      <c r="S48" s="295">
        <f t="shared" si="4"/>
        <v>0</v>
      </c>
      <c r="T48" s="111">
        <f t="shared" si="11"/>
        <v>0</v>
      </c>
      <c r="U48" s="137"/>
      <c r="V48" s="328"/>
      <c r="W48" s="146">
        <f t="shared" si="17"/>
        <v>0</v>
      </c>
      <c r="X48" s="69">
        <f t="shared" si="12"/>
        <v>0</v>
      </c>
      <c r="Y48" s="70">
        <f t="shared" si="6"/>
      </c>
      <c r="Z48" s="148">
        <f t="shared" si="7"/>
        <v>0</v>
      </c>
      <c r="AA48" s="156">
        <f t="shared" si="8"/>
        <v>0</v>
      </c>
      <c r="AB48" s="141"/>
      <c r="AC48" s="322"/>
      <c r="AD48" s="322"/>
      <c r="AF48" s="341">
        <f t="shared" si="13"/>
        <v>0</v>
      </c>
    </row>
    <row r="49" spans="1:32" s="21" customFormat="1" ht="24.75" customHeight="1" hidden="1" outlineLevel="1">
      <c r="A49" s="184">
        <v>46</v>
      </c>
      <c r="B49" s="282"/>
      <c r="C49" s="282"/>
      <c r="D49" s="282"/>
      <c r="E49" s="312"/>
      <c r="F49" s="284"/>
      <c r="G49" s="285"/>
      <c r="H49" s="286"/>
      <c r="I49" s="286"/>
      <c r="J49" s="287"/>
      <c r="K49" s="315">
        <f t="shared" si="0"/>
        <v>0</v>
      </c>
      <c r="L49" s="78">
        <f t="shared" si="9"/>
        <v>0</v>
      </c>
      <c r="M49" s="150">
        <f t="shared" si="10"/>
        <v>0</v>
      </c>
      <c r="N49" s="303">
        <f t="shared" si="1"/>
      </c>
      <c r="O49" s="299">
        <f t="shared" si="16"/>
        <v>0</v>
      </c>
      <c r="P49" s="298">
        <f t="shared" si="3"/>
        <v>0</v>
      </c>
      <c r="Q49" s="69">
        <f t="shared" si="14"/>
        <v>0</v>
      </c>
      <c r="R49" s="300">
        <f t="shared" si="15"/>
      </c>
      <c r="S49" s="295">
        <f t="shared" si="4"/>
        <v>0</v>
      </c>
      <c r="T49" s="111">
        <f t="shared" si="11"/>
        <v>0</v>
      </c>
      <c r="U49" s="137"/>
      <c r="V49" s="328"/>
      <c r="W49" s="146">
        <f t="shared" si="17"/>
        <v>0</v>
      </c>
      <c r="X49" s="69">
        <f t="shared" si="12"/>
        <v>0</v>
      </c>
      <c r="Y49" s="70">
        <f t="shared" si="6"/>
      </c>
      <c r="Z49" s="148">
        <f t="shared" si="7"/>
        <v>0</v>
      </c>
      <c r="AA49" s="156">
        <f t="shared" si="8"/>
        <v>0</v>
      </c>
      <c r="AB49" s="141"/>
      <c r="AC49" s="322"/>
      <c r="AD49" s="322"/>
      <c r="AF49" s="341">
        <f t="shared" si="13"/>
        <v>0</v>
      </c>
    </row>
    <row r="50" spans="1:32" s="21" customFormat="1" ht="24.75" customHeight="1" hidden="1" outlineLevel="1">
      <c r="A50" s="184">
        <v>47</v>
      </c>
      <c r="B50" s="282"/>
      <c r="C50" s="282"/>
      <c r="D50" s="282"/>
      <c r="E50" s="312"/>
      <c r="F50" s="284"/>
      <c r="G50" s="285"/>
      <c r="H50" s="286"/>
      <c r="I50" s="286"/>
      <c r="J50" s="287"/>
      <c r="K50" s="315">
        <f t="shared" si="0"/>
        <v>0</v>
      </c>
      <c r="L50" s="78">
        <f t="shared" si="9"/>
        <v>0</v>
      </c>
      <c r="M50" s="150">
        <f t="shared" si="10"/>
        <v>0</v>
      </c>
      <c r="N50" s="303">
        <f t="shared" si="1"/>
      </c>
      <c r="O50" s="299">
        <f t="shared" si="16"/>
        <v>0</v>
      </c>
      <c r="P50" s="298">
        <f t="shared" si="3"/>
        <v>0</v>
      </c>
      <c r="Q50" s="69">
        <f t="shared" si="14"/>
        <v>0</v>
      </c>
      <c r="R50" s="300">
        <f t="shared" si="15"/>
      </c>
      <c r="S50" s="295">
        <f t="shared" si="4"/>
        <v>0</v>
      </c>
      <c r="T50" s="111">
        <f t="shared" si="11"/>
        <v>0</v>
      </c>
      <c r="U50" s="137"/>
      <c r="V50" s="328"/>
      <c r="W50" s="146">
        <f t="shared" si="17"/>
        <v>0</v>
      </c>
      <c r="X50" s="69">
        <f t="shared" si="12"/>
        <v>0</v>
      </c>
      <c r="Y50" s="70">
        <f t="shared" si="6"/>
      </c>
      <c r="Z50" s="148">
        <f t="shared" si="7"/>
        <v>0</v>
      </c>
      <c r="AA50" s="156">
        <f t="shared" si="8"/>
        <v>0</v>
      </c>
      <c r="AB50" s="141"/>
      <c r="AC50" s="322"/>
      <c r="AD50" s="322"/>
      <c r="AF50" s="341">
        <f t="shared" si="13"/>
        <v>0</v>
      </c>
    </row>
    <row r="51" spans="1:32" s="21" customFormat="1" ht="24.75" customHeight="1" hidden="1" outlineLevel="1">
      <c r="A51" s="184">
        <v>48</v>
      </c>
      <c r="B51" s="282"/>
      <c r="C51" s="282"/>
      <c r="D51" s="282"/>
      <c r="E51" s="312"/>
      <c r="F51" s="284"/>
      <c r="G51" s="285"/>
      <c r="H51" s="286"/>
      <c r="I51" s="286"/>
      <c r="J51" s="287"/>
      <c r="K51" s="315">
        <f t="shared" si="0"/>
        <v>0</v>
      </c>
      <c r="L51" s="78">
        <f t="shared" si="9"/>
        <v>0</v>
      </c>
      <c r="M51" s="150">
        <f t="shared" si="10"/>
        <v>0</v>
      </c>
      <c r="N51" s="303">
        <f t="shared" si="1"/>
      </c>
      <c r="O51" s="299">
        <f t="shared" si="16"/>
        <v>0</v>
      </c>
      <c r="P51" s="298">
        <f t="shared" si="3"/>
        <v>0</v>
      </c>
      <c r="Q51" s="69">
        <f t="shared" si="14"/>
        <v>0</v>
      </c>
      <c r="R51" s="300">
        <f t="shared" si="15"/>
      </c>
      <c r="S51" s="295">
        <f t="shared" si="4"/>
        <v>0</v>
      </c>
      <c r="T51" s="111">
        <f t="shared" si="11"/>
        <v>0</v>
      </c>
      <c r="U51" s="137"/>
      <c r="V51" s="328"/>
      <c r="W51" s="146">
        <f t="shared" si="17"/>
        <v>0</v>
      </c>
      <c r="X51" s="69">
        <f t="shared" si="12"/>
        <v>0</v>
      </c>
      <c r="Y51" s="70">
        <f t="shared" si="6"/>
      </c>
      <c r="Z51" s="148">
        <f t="shared" si="7"/>
        <v>0</v>
      </c>
      <c r="AA51" s="156">
        <f t="shared" si="8"/>
        <v>0</v>
      </c>
      <c r="AB51" s="141"/>
      <c r="AC51" s="322"/>
      <c r="AD51" s="322"/>
      <c r="AF51" s="341">
        <f t="shared" si="13"/>
        <v>0</v>
      </c>
    </row>
    <row r="52" spans="1:32" s="21" customFormat="1" ht="24.75" customHeight="1" hidden="1" outlineLevel="1">
      <c r="A52" s="184">
        <v>49</v>
      </c>
      <c r="B52" s="282"/>
      <c r="C52" s="282"/>
      <c r="D52" s="282"/>
      <c r="E52" s="312"/>
      <c r="F52" s="284"/>
      <c r="G52" s="285"/>
      <c r="H52" s="286"/>
      <c r="I52" s="286"/>
      <c r="J52" s="287"/>
      <c r="K52" s="315">
        <f t="shared" si="0"/>
        <v>0</v>
      </c>
      <c r="L52" s="78">
        <f t="shared" si="9"/>
        <v>0</v>
      </c>
      <c r="M52" s="150">
        <f t="shared" si="10"/>
        <v>0</v>
      </c>
      <c r="N52" s="303">
        <f t="shared" si="1"/>
      </c>
      <c r="O52" s="299">
        <f t="shared" si="16"/>
        <v>0</v>
      </c>
      <c r="P52" s="298">
        <f t="shared" si="3"/>
        <v>0</v>
      </c>
      <c r="Q52" s="69">
        <f t="shared" si="14"/>
        <v>0</v>
      </c>
      <c r="R52" s="300">
        <f t="shared" si="15"/>
      </c>
      <c r="S52" s="295">
        <f t="shared" si="4"/>
        <v>0</v>
      </c>
      <c r="T52" s="111">
        <f t="shared" si="11"/>
        <v>0</v>
      </c>
      <c r="U52" s="137"/>
      <c r="V52" s="328"/>
      <c r="W52" s="146">
        <f t="shared" si="17"/>
        <v>0</v>
      </c>
      <c r="X52" s="69">
        <f t="shared" si="12"/>
        <v>0</v>
      </c>
      <c r="Y52" s="70">
        <f t="shared" si="6"/>
      </c>
      <c r="Z52" s="148">
        <f t="shared" si="7"/>
        <v>0</v>
      </c>
      <c r="AA52" s="156">
        <f t="shared" si="8"/>
        <v>0</v>
      </c>
      <c r="AB52" s="141"/>
      <c r="AC52" s="322"/>
      <c r="AD52" s="322"/>
      <c r="AF52" s="341">
        <f t="shared" si="13"/>
        <v>0</v>
      </c>
    </row>
    <row r="53" spans="1:32" s="21" customFormat="1" ht="24.75" customHeight="1" hidden="1" outlineLevel="1">
      <c r="A53" s="184">
        <v>50</v>
      </c>
      <c r="B53" s="282"/>
      <c r="C53" s="282"/>
      <c r="D53" s="282"/>
      <c r="E53" s="312"/>
      <c r="F53" s="284"/>
      <c r="G53" s="285"/>
      <c r="H53" s="286"/>
      <c r="I53" s="286"/>
      <c r="J53" s="287"/>
      <c r="K53" s="315">
        <f t="shared" si="0"/>
        <v>0</v>
      </c>
      <c r="L53" s="78">
        <f t="shared" si="9"/>
        <v>0</v>
      </c>
      <c r="M53" s="150">
        <f t="shared" si="10"/>
        <v>0</v>
      </c>
      <c r="N53" s="303">
        <f t="shared" si="1"/>
      </c>
      <c r="O53" s="299">
        <f t="shared" si="16"/>
        <v>0</v>
      </c>
      <c r="P53" s="298">
        <f t="shared" si="3"/>
        <v>0</v>
      </c>
      <c r="Q53" s="69">
        <f t="shared" si="14"/>
        <v>0</v>
      </c>
      <c r="R53" s="300">
        <f t="shared" si="15"/>
      </c>
      <c r="S53" s="295">
        <f t="shared" si="4"/>
        <v>0</v>
      </c>
      <c r="T53" s="111">
        <f t="shared" si="11"/>
        <v>0</v>
      </c>
      <c r="U53" s="137"/>
      <c r="V53" s="328"/>
      <c r="W53" s="146">
        <f t="shared" si="17"/>
        <v>0</v>
      </c>
      <c r="X53" s="69">
        <f t="shared" si="12"/>
        <v>0</v>
      </c>
      <c r="Y53" s="70">
        <f t="shared" si="6"/>
      </c>
      <c r="Z53" s="148">
        <f t="shared" si="7"/>
        <v>0</v>
      </c>
      <c r="AA53" s="156">
        <f t="shared" si="8"/>
        <v>0</v>
      </c>
      <c r="AB53" s="141"/>
      <c r="AC53" s="322"/>
      <c r="AD53" s="322"/>
      <c r="AF53" s="341">
        <f t="shared" si="13"/>
        <v>0</v>
      </c>
    </row>
    <row r="54" spans="1:32" s="21" customFormat="1" ht="24.75" customHeight="1" hidden="1" outlineLevel="1">
      <c r="A54" s="184">
        <v>51</v>
      </c>
      <c r="B54" s="282"/>
      <c r="C54" s="282"/>
      <c r="D54" s="282"/>
      <c r="E54" s="312"/>
      <c r="F54" s="284"/>
      <c r="G54" s="285"/>
      <c r="H54" s="286"/>
      <c r="I54" s="286"/>
      <c r="J54" s="287"/>
      <c r="K54" s="315">
        <f t="shared" si="0"/>
        <v>0</v>
      </c>
      <c r="L54" s="78">
        <f t="shared" si="9"/>
        <v>0</v>
      </c>
      <c r="M54" s="150">
        <f t="shared" si="10"/>
        <v>0</v>
      </c>
      <c r="N54" s="303">
        <f t="shared" si="1"/>
      </c>
      <c r="O54" s="299">
        <f t="shared" si="16"/>
        <v>0</v>
      </c>
      <c r="P54" s="298">
        <f t="shared" si="3"/>
        <v>0</v>
      </c>
      <c r="Q54" s="69">
        <f t="shared" si="14"/>
        <v>0</v>
      </c>
      <c r="R54" s="300">
        <f t="shared" si="15"/>
      </c>
      <c r="S54" s="295">
        <f t="shared" si="4"/>
        <v>0</v>
      </c>
      <c r="T54" s="111">
        <f t="shared" si="11"/>
        <v>0</v>
      </c>
      <c r="U54" s="137"/>
      <c r="V54" s="328"/>
      <c r="W54" s="146">
        <f t="shared" si="17"/>
        <v>0</v>
      </c>
      <c r="X54" s="69">
        <f t="shared" si="12"/>
        <v>0</v>
      </c>
      <c r="Y54" s="70">
        <f t="shared" si="6"/>
      </c>
      <c r="Z54" s="148">
        <f t="shared" si="7"/>
        <v>0</v>
      </c>
      <c r="AA54" s="156">
        <f t="shared" si="8"/>
        <v>0</v>
      </c>
      <c r="AB54" s="141"/>
      <c r="AC54" s="322"/>
      <c r="AD54" s="322"/>
      <c r="AF54" s="341">
        <f t="shared" si="13"/>
        <v>0</v>
      </c>
    </row>
    <row r="55" spans="1:32" s="21" customFormat="1" ht="24.75" customHeight="1" hidden="1" outlineLevel="1">
      <c r="A55" s="184">
        <v>52</v>
      </c>
      <c r="B55" s="282"/>
      <c r="C55" s="282"/>
      <c r="D55" s="282"/>
      <c r="E55" s="312"/>
      <c r="F55" s="284"/>
      <c r="G55" s="285"/>
      <c r="H55" s="286"/>
      <c r="I55" s="286"/>
      <c r="J55" s="287"/>
      <c r="K55" s="315">
        <f t="shared" si="0"/>
        <v>0</v>
      </c>
      <c r="L55" s="78">
        <f t="shared" si="9"/>
        <v>0</v>
      </c>
      <c r="M55" s="150">
        <f t="shared" si="10"/>
        <v>0</v>
      </c>
      <c r="N55" s="303">
        <f t="shared" si="1"/>
      </c>
      <c r="O55" s="299">
        <f t="shared" si="16"/>
        <v>0</v>
      </c>
      <c r="P55" s="298">
        <f t="shared" si="3"/>
        <v>0</v>
      </c>
      <c r="Q55" s="69">
        <f t="shared" si="14"/>
        <v>0</v>
      </c>
      <c r="R55" s="300">
        <f t="shared" si="15"/>
      </c>
      <c r="S55" s="295">
        <f t="shared" si="4"/>
        <v>0</v>
      </c>
      <c r="T55" s="111">
        <f t="shared" si="11"/>
        <v>0</v>
      </c>
      <c r="U55" s="137"/>
      <c r="V55" s="328"/>
      <c r="W55" s="146">
        <f t="shared" si="17"/>
        <v>0</v>
      </c>
      <c r="X55" s="69">
        <f t="shared" si="12"/>
        <v>0</v>
      </c>
      <c r="Y55" s="70">
        <f t="shared" si="6"/>
      </c>
      <c r="Z55" s="148">
        <f t="shared" si="7"/>
        <v>0</v>
      </c>
      <c r="AA55" s="156">
        <f t="shared" si="8"/>
        <v>0</v>
      </c>
      <c r="AB55" s="141"/>
      <c r="AC55" s="322"/>
      <c r="AD55" s="322"/>
      <c r="AF55" s="341">
        <f t="shared" si="13"/>
        <v>0</v>
      </c>
    </row>
    <row r="56" spans="1:32" s="21" customFormat="1" ht="24.75" customHeight="1" hidden="1" outlineLevel="1">
      <c r="A56" s="184">
        <v>53</v>
      </c>
      <c r="B56" s="282"/>
      <c r="C56" s="282"/>
      <c r="D56" s="282"/>
      <c r="E56" s="312"/>
      <c r="F56" s="284"/>
      <c r="G56" s="285"/>
      <c r="H56" s="286"/>
      <c r="I56" s="286"/>
      <c r="J56" s="287"/>
      <c r="K56" s="315">
        <f t="shared" si="0"/>
        <v>0</v>
      </c>
      <c r="L56" s="78">
        <f t="shared" si="9"/>
        <v>0</v>
      </c>
      <c r="M56" s="150">
        <f t="shared" si="10"/>
        <v>0</v>
      </c>
      <c r="N56" s="303">
        <f t="shared" si="1"/>
      </c>
      <c r="O56" s="299">
        <f t="shared" si="16"/>
        <v>0</v>
      </c>
      <c r="P56" s="298">
        <f t="shared" si="3"/>
        <v>0</v>
      </c>
      <c r="Q56" s="69">
        <f t="shared" si="14"/>
        <v>0</v>
      </c>
      <c r="R56" s="300">
        <f t="shared" si="15"/>
      </c>
      <c r="S56" s="295">
        <f t="shared" si="4"/>
        <v>0</v>
      </c>
      <c r="T56" s="111">
        <f t="shared" si="11"/>
        <v>0</v>
      </c>
      <c r="U56" s="137"/>
      <c r="V56" s="328"/>
      <c r="W56" s="146">
        <f t="shared" si="17"/>
        <v>0</v>
      </c>
      <c r="X56" s="69">
        <f t="shared" si="12"/>
        <v>0</v>
      </c>
      <c r="Y56" s="70">
        <f t="shared" si="6"/>
      </c>
      <c r="Z56" s="148">
        <f t="shared" si="7"/>
        <v>0</v>
      </c>
      <c r="AA56" s="156">
        <f t="shared" si="8"/>
        <v>0</v>
      </c>
      <c r="AB56" s="141"/>
      <c r="AC56" s="322"/>
      <c r="AD56" s="322"/>
      <c r="AF56" s="341">
        <f t="shared" si="13"/>
        <v>0</v>
      </c>
    </row>
    <row r="57" spans="1:32" s="21" customFormat="1" ht="24.75" customHeight="1" hidden="1" outlineLevel="1">
      <c r="A57" s="184">
        <v>54</v>
      </c>
      <c r="B57" s="282"/>
      <c r="C57" s="282"/>
      <c r="D57" s="282"/>
      <c r="E57" s="312"/>
      <c r="F57" s="284"/>
      <c r="G57" s="285"/>
      <c r="H57" s="286"/>
      <c r="I57" s="286"/>
      <c r="J57" s="287"/>
      <c r="K57" s="315">
        <f t="shared" si="0"/>
        <v>0</v>
      </c>
      <c r="L57" s="78">
        <f t="shared" si="9"/>
        <v>0</v>
      </c>
      <c r="M57" s="150">
        <f t="shared" si="10"/>
        <v>0</v>
      </c>
      <c r="N57" s="303">
        <f t="shared" si="1"/>
      </c>
      <c r="O57" s="299">
        <f t="shared" si="16"/>
        <v>0</v>
      </c>
      <c r="P57" s="298">
        <f t="shared" si="3"/>
        <v>0</v>
      </c>
      <c r="Q57" s="69">
        <f t="shared" si="14"/>
        <v>0</v>
      </c>
      <c r="R57" s="300">
        <f t="shared" si="15"/>
      </c>
      <c r="S57" s="295">
        <f t="shared" si="4"/>
        <v>0</v>
      </c>
      <c r="T57" s="111">
        <f t="shared" si="11"/>
        <v>0</v>
      </c>
      <c r="U57" s="137"/>
      <c r="V57" s="328"/>
      <c r="W57" s="146">
        <f t="shared" si="17"/>
        <v>0</v>
      </c>
      <c r="X57" s="69">
        <f t="shared" si="12"/>
        <v>0</v>
      </c>
      <c r="Y57" s="70">
        <f t="shared" si="6"/>
      </c>
      <c r="Z57" s="148">
        <f t="shared" si="7"/>
        <v>0</v>
      </c>
      <c r="AA57" s="156">
        <f t="shared" si="8"/>
        <v>0</v>
      </c>
      <c r="AB57" s="141"/>
      <c r="AC57" s="322"/>
      <c r="AD57" s="322"/>
      <c r="AF57" s="341">
        <f t="shared" si="13"/>
        <v>0</v>
      </c>
    </row>
    <row r="58" spans="1:32" s="21" customFormat="1" ht="24.75" customHeight="1" hidden="1" outlineLevel="1">
      <c r="A58" s="184">
        <v>55</v>
      </c>
      <c r="B58" s="282"/>
      <c r="C58" s="282"/>
      <c r="D58" s="282"/>
      <c r="E58" s="312"/>
      <c r="F58" s="284"/>
      <c r="G58" s="285"/>
      <c r="H58" s="286"/>
      <c r="I58" s="286"/>
      <c r="J58" s="287"/>
      <c r="K58" s="315">
        <f t="shared" si="0"/>
        <v>0</v>
      </c>
      <c r="L58" s="78">
        <f t="shared" si="9"/>
        <v>0</v>
      </c>
      <c r="M58" s="150">
        <f t="shared" si="10"/>
        <v>0</v>
      </c>
      <c r="N58" s="303">
        <f t="shared" si="1"/>
      </c>
      <c r="O58" s="299">
        <f t="shared" si="16"/>
        <v>0</v>
      </c>
      <c r="P58" s="298">
        <f t="shared" si="3"/>
        <v>0</v>
      </c>
      <c r="Q58" s="69">
        <f t="shared" si="14"/>
        <v>0</v>
      </c>
      <c r="R58" s="300">
        <f t="shared" si="15"/>
      </c>
      <c r="S58" s="295">
        <f t="shared" si="4"/>
        <v>0</v>
      </c>
      <c r="T58" s="111">
        <f t="shared" si="11"/>
        <v>0</v>
      </c>
      <c r="U58" s="137"/>
      <c r="V58" s="328"/>
      <c r="W58" s="146">
        <f t="shared" si="17"/>
        <v>0</v>
      </c>
      <c r="X58" s="69">
        <f t="shared" si="12"/>
        <v>0</v>
      </c>
      <c r="Y58" s="70">
        <f t="shared" si="6"/>
      </c>
      <c r="Z58" s="148">
        <f t="shared" si="7"/>
        <v>0</v>
      </c>
      <c r="AA58" s="156">
        <f t="shared" si="8"/>
        <v>0</v>
      </c>
      <c r="AB58" s="141"/>
      <c r="AC58" s="322"/>
      <c r="AD58" s="322"/>
      <c r="AF58" s="341">
        <f t="shared" si="13"/>
        <v>0</v>
      </c>
    </row>
    <row r="59" spans="1:32" s="21" customFormat="1" ht="24.75" customHeight="1" hidden="1" outlineLevel="1">
      <c r="A59" s="184">
        <v>56</v>
      </c>
      <c r="B59" s="282"/>
      <c r="C59" s="282"/>
      <c r="D59" s="282"/>
      <c r="E59" s="312"/>
      <c r="F59" s="284"/>
      <c r="G59" s="285"/>
      <c r="H59" s="286"/>
      <c r="I59" s="286"/>
      <c r="J59" s="287"/>
      <c r="K59" s="315">
        <f t="shared" si="0"/>
        <v>0</v>
      </c>
      <c r="L59" s="78">
        <f t="shared" si="9"/>
        <v>0</v>
      </c>
      <c r="M59" s="150">
        <f t="shared" si="10"/>
        <v>0</v>
      </c>
      <c r="N59" s="303">
        <f t="shared" si="1"/>
      </c>
      <c r="O59" s="299">
        <f t="shared" si="16"/>
        <v>0</v>
      </c>
      <c r="P59" s="298">
        <f t="shared" si="3"/>
        <v>0</v>
      </c>
      <c r="Q59" s="69">
        <f t="shared" si="14"/>
        <v>0</v>
      </c>
      <c r="R59" s="300">
        <f t="shared" si="15"/>
      </c>
      <c r="S59" s="295">
        <f t="shared" si="4"/>
        <v>0</v>
      </c>
      <c r="T59" s="111">
        <f t="shared" si="11"/>
        <v>0</v>
      </c>
      <c r="U59" s="137"/>
      <c r="V59" s="328"/>
      <c r="W59" s="146">
        <f t="shared" si="17"/>
        <v>0</v>
      </c>
      <c r="X59" s="69">
        <f t="shared" si="12"/>
        <v>0</v>
      </c>
      <c r="Y59" s="70">
        <f t="shared" si="6"/>
      </c>
      <c r="Z59" s="148">
        <f t="shared" si="7"/>
        <v>0</v>
      </c>
      <c r="AA59" s="156">
        <f t="shared" si="8"/>
        <v>0</v>
      </c>
      <c r="AB59" s="141"/>
      <c r="AC59" s="322"/>
      <c r="AD59" s="322"/>
      <c r="AF59" s="341">
        <f t="shared" si="13"/>
        <v>0</v>
      </c>
    </row>
    <row r="60" spans="1:32" s="21" customFormat="1" ht="24.75" customHeight="1" hidden="1" outlineLevel="1">
      <c r="A60" s="184">
        <v>57</v>
      </c>
      <c r="B60" s="282"/>
      <c r="C60" s="282"/>
      <c r="D60" s="282"/>
      <c r="E60" s="312"/>
      <c r="F60" s="284"/>
      <c r="G60" s="285"/>
      <c r="H60" s="286"/>
      <c r="I60" s="286"/>
      <c r="J60" s="287"/>
      <c r="K60" s="315">
        <f t="shared" si="0"/>
        <v>0</v>
      </c>
      <c r="L60" s="78">
        <f t="shared" si="9"/>
        <v>0</v>
      </c>
      <c r="M60" s="150">
        <f t="shared" si="10"/>
        <v>0</v>
      </c>
      <c r="N60" s="303">
        <f t="shared" si="1"/>
      </c>
      <c r="O60" s="299">
        <f t="shared" si="16"/>
        <v>0</v>
      </c>
      <c r="P60" s="298">
        <f t="shared" si="3"/>
        <v>0</v>
      </c>
      <c r="Q60" s="69">
        <f t="shared" si="14"/>
        <v>0</v>
      </c>
      <c r="R60" s="300">
        <f t="shared" si="15"/>
      </c>
      <c r="S60" s="295">
        <f t="shared" si="4"/>
        <v>0</v>
      </c>
      <c r="T60" s="111">
        <f t="shared" si="11"/>
        <v>0</v>
      </c>
      <c r="U60" s="137"/>
      <c r="V60" s="328"/>
      <c r="W60" s="146">
        <f t="shared" si="17"/>
        <v>0</v>
      </c>
      <c r="X60" s="69">
        <f t="shared" si="12"/>
        <v>0</v>
      </c>
      <c r="Y60" s="70">
        <f t="shared" si="6"/>
      </c>
      <c r="Z60" s="148">
        <f t="shared" si="7"/>
        <v>0</v>
      </c>
      <c r="AA60" s="156">
        <f t="shared" si="8"/>
        <v>0</v>
      </c>
      <c r="AB60" s="141"/>
      <c r="AC60" s="322"/>
      <c r="AD60" s="322"/>
      <c r="AF60" s="341">
        <f t="shared" si="13"/>
        <v>0</v>
      </c>
    </row>
    <row r="61" spans="1:32" s="21" customFormat="1" ht="24.75" customHeight="1" hidden="1" outlineLevel="1">
      <c r="A61" s="184">
        <v>58</v>
      </c>
      <c r="B61" s="282"/>
      <c r="C61" s="282"/>
      <c r="D61" s="282"/>
      <c r="E61" s="312"/>
      <c r="F61" s="284"/>
      <c r="G61" s="285"/>
      <c r="H61" s="286"/>
      <c r="I61" s="286"/>
      <c r="J61" s="287"/>
      <c r="K61" s="315">
        <f t="shared" si="0"/>
        <v>0</v>
      </c>
      <c r="L61" s="78">
        <f t="shared" si="9"/>
        <v>0</v>
      </c>
      <c r="M61" s="150">
        <f t="shared" si="10"/>
        <v>0</v>
      </c>
      <c r="N61" s="303">
        <f t="shared" si="1"/>
      </c>
      <c r="O61" s="299">
        <f t="shared" si="16"/>
        <v>0</v>
      </c>
      <c r="P61" s="298">
        <f t="shared" si="3"/>
        <v>0</v>
      </c>
      <c r="Q61" s="69">
        <f t="shared" si="14"/>
        <v>0</v>
      </c>
      <c r="R61" s="300">
        <f t="shared" si="15"/>
      </c>
      <c r="S61" s="295">
        <f t="shared" si="4"/>
        <v>0</v>
      </c>
      <c r="T61" s="111">
        <f t="shared" si="11"/>
        <v>0</v>
      </c>
      <c r="U61" s="137"/>
      <c r="V61" s="328"/>
      <c r="W61" s="146">
        <f t="shared" si="17"/>
        <v>0</v>
      </c>
      <c r="X61" s="69">
        <f t="shared" si="12"/>
        <v>0</v>
      </c>
      <c r="Y61" s="70">
        <f t="shared" si="6"/>
      </c>
      <c r="Z61" s="148">
        <f t="shared" si="7"/>
        <v>0</v>
      </c>
      <c r="AA61" s="156">
        <f t="shared" si="8"/>
        <v>0</v>
      </c>
      <c r="AB61" s="141"/>
      <c r="AC61" s="322"/>
      <c r="AD61" s="322"/>
      <c r="AF61" s="341">
        <f t="shared" si="13"/>
        <v>0</v>
      </c>
    </row>
    <row r="62" spans="1:32" s="21" customFormat="1" ht="24.75" customHeight="1" hidden="1" outlineLevel="1">
      <c r="A62" s="184">
        <v>59</v>
      </c>
      <c r="B62" s="282"/>
      <c r="C62" s="282"/>
      <c r="D62" s="282"/>
      <c r="E62" s="312"/>
      <c r="F62" s="284"/>
      <c r="G62" s="285"/>
      <c r="H62" s="286"/>
      <c r="I62" s="286"/>
      <c r="J62" s="287"/>
      <c r="K62" s="315">
        <f t="shared" si="0"/>
        <v>0</v>
      </c>
      <c r="L62" s="78">
        <f t="shared" si="9"/>
        <v>0</v>
      </c>
      <c r="M62" s="150">
        <f t="shared" si="10"/>
        <v>0</v>
      </c>
      <c r="N62" s="303">
        <f t="shared" si="1"/>
      </c>
      <c r="O62" s="299">
        <f t="shared" si="16"/>
        <v>0</v>
      </c>
      <c r="P62" s="298">
        <f t="shared" si="3"/>
        <v>0</v>
      </c>
      <c r="Q62" s="69">
        <f t="shared" si="14"/>
        <v>0</v>
      </c>
      <c r="R62" s="300">
        <f t="shared" si="15"/>
      </c>
      <c r="S62" s="295">
        <f t="shared" si="4"/>
        <v>0</v>
      </c>
      <c r="T62" s="111">
        <f t="shared" si="11"/>
        <v>0</v>
      </c>
      <c r="U62" s="137"/>
      <c r="V62" s="328"/>
      <c r="W62" s="146">
        <f t="shared" si="17"/>
        <v>0</v>
      </c>
      <c r="X62" s="69">
        <f t="shared" si="12"/>
        <v>0</v>
      </c>
      <c r="Y62" s="70">
        <f t="shared" si="6"/>
      </c>
      <c r="Z62" s="148">
        <f t="shared" si="7"/>
        <v>0</v>
      </c>
      <c r="AA62" s="156">
        <f t="shared" si="8"/>
        <v>0</v>
      </c>
      <c r="AB62" s="141"/>
      <c r="AC62" s="322"/>
      <c r="AD62" s="322"/>
      <c r="AF62" s="341">
        <f t="shared" si="13"/>
        <v>0</v>
      </c>
    </row>
    <row r="63" spans="1:32" s="21" customFormat="1" ht="24.75" customHeight="1" hidden="1" outlineLevel="1">
      <c r="A63" s="184">
        <v>60</v>
      </c>
      <c r="B63" s="282"/>
      <c r="C63" s="282"/>
      <c r="D63" s="282"/>
      <c r="E63" s="312"/>
      <c r="F63" s="284"/>
      <c r="G63" s="285"/>
      <c r="H63" s="286"/>
      <c r="I63" s="286"/>
      <c r="J63" s="287"/>
      <c r="K63" s="315">
        <f t="shared" si="0"/>
        <v>0</v>
      </c>
      <c r="L63" s="78">
        <f t="shared" si="9"/>
        <v>0</v>
      </c>
      <c r="M63" s="150">
        <f t="shared" si="10"/>
        <v>0</v>
      </c>
      <c r="N63" s="303">
        <f t="shared" si="1"/>
      </c>
      <c r="O63" s="299">
        <f t="shared" si="16"/>
        <v>0</v>
      </c>
      <c r="P63" s="298">
        <f t="shared" si="3"/>
        <v>0</v>
      </c>
      <c r="Q63" s="69">
        <f t="shared" si="14"/>
        <v>0</v>
      </c>
      <c r="R63" s="300">
        <f t="shared" si="15"/>
      </c>
      <c r="S63" s="295">
        <f t="shared" si="4"/>
        <v>0</v>
      </c>
      <c r="T63" s="111">
        <f t="shared" si="11"/>
        <v>0</v>
      </c>
      <c r="U63" s="137"/>
      <c r="V63" s="328"/>
      <c r="W63" s="146">
        <f t="shared" si="17"/>
        <v>0</v>
      </c>
      <c r="X63" s="69">
        <f t="shared" si="12"/>
        <v>0</v>
      </c>
      <c r="Y63" s="70">
        <f t="shared" si="6"/>
      </c>
      <c r="Z63" s="148">
        <f t="shared" si="7"/>
        <v>0</v>
      </c>
      <c r="AA63" s="156">
        <f t="shared" si="8"/>
        <v>0</v>
      </c>
      <c r="AB63" s="141"/>
      <c r="AC63" s="322"/>
      <c r="AD63" s="322"/>
      <c r="AF63" s="341">
        <f t="shared" si="13"/>
        <v>0</v>
      </c>
    </row>
    <row r="64" spans="1:32" s="21" customFormat="1" ht="24.75" customHeight="1" hidden="1" outlineLevel="1">
      <c r="A64" s="184">
        <v>61</v>
      </c>
      <c r="B64" s="282"/>
      <c r="C64" s="282"/>
      <c r="D64" s="282"/>
      <c r="E64" s="312"/>
      <c r="F64" s="284"/>
      <c r="G64" s="285"/>
      <c r="H64" s="286"/>
      <c r="I64" s="286"/>
      <c r="J64" s="287"/>
      <c r="K64" s="315">
        <f t="shared" si="0"/>
        <v>0</v>
      </c>
      <c r="L64" s="78">
        <f t="shared" si="9"/>
        <v>0</v>
      </c>
      <c r="M64" s="150">
        <f t="shared" si="10"/>
        <v>0</v>
      </c>
      <c r="N64" s="303">
        <f t="shared" si="1"/>
      </c>
      <c r="O64" s="299">
        <f t="shared" si="16"/>
        <v>0</v>
      </c>
      <c r="P64" s="298">
        <f t="shared" si="3"/>
        <v>0</v>
      </c>
      <c r="Q64" s="69">
        <f t="shared" si="14"/>
        <v>0</v>
      </c>
      <c r="R64" s="300">
        <f t="shared" si="15"/>
      </c>
      <c r="S64" s="295">
        <f t="shared" si="4"/>
        <v>0</v>
      </c>
      <c r="T64" s="111">
        <f t="shared" si="11"/>
        <v>0</v>
      </c>
      <c r="U64" s="137"/>
      <c r="V64" s="328"/>
      <c r="W64" s="146">
        <f t="shared" si="17"/>
        <v>0</v>
      </c>
      <c r="X64" s="69">
        <f t="shared" si="12"/>
        <v>0</v>
      </c>
      <c r="Y64" s="70">
        <f t="shared" si="6"/>
      </c>
      <c r="Z64" s="148">
        <f t="shared" si="7"/>
        <v>0</v>
      </c>
      <c r="AA64" s="156">
        <f t="shared" si="8"/>
        <v>0</v>
      </c>
      <c r="AB64" s="141"/>
      <c r="AC64" s="322"/>
      <c r="AD64" s="322"/>
      <c r="AF64" s="341">
        <f t="shared" si="13"/>
        <v>0</v>
      </c>
    </row>
    <row r="65" spans="1:32" s="21" customFormat="1" ht="24.75" customHeight="1" hidden="1" outlineLevel="1">
      <c r="A65" s="184">
        <v>62</v>
      </c>
      <c r="B65" s="282"/>
      <c r="C65" s="282"/>
      <c r="D65" s="282"/>
      <c r="E65" s="312"/>
      <c r="F65" s="284"/>
      <c r="G65" s="285"/>
      <c r="H65" s="286"/>
      <c r="I65" s="286"/>
      <c r="J65" s="287"/>
      <c r="K65" s="315">
        <f t="shared" si="0"/>
        <v>0</v>
      </c>
      <c r="L65" s="78">
        <f t="shared" si="9"/>
        <v>0</v>
      </c>
      <c r="M65" s="150">
        <f t="shared" si="10"/>
        <v>0</v>
      </c>
      <c r="N65" s="303">
        <f t="shared" si="1"/>
      </c>
      <c r="O65" s="299">
        <f t="shared" si="16"/>
        <v>0</v>
      </c>
      <c r="P65" s="298">
        <f t="shared" si="3"/>
        <v>0</v>
      </c>
      <c r="Q65" s="69">
        <f t="shared" si="14"/>
        <v>0</v>
      </c>
      <c r="R65" s="300">
        <f t="shared" si="15"/>
      </c>
      <c r="S65" s="295">
        <f t="shared" si="4"/>
        <v>0</v>
      </c>
      <c r="T65" s="111">
        <f t="shared" si="11"/>
        <v>0</v>
      </c>
      <c r="U65" s="137"/>
      <c r="V65" s="328"/>
      <c r="W65" s="146">
        <f t="shared" si="17"/>
        <v>0</v>
      </c>
      <c r="X65" s="69">
        <f t="shared" si="12"/>
        <v>0</v>
      </c>
      <c r="Y65" s="70">
        <f t="shared" si="6"/>
      </c>
      <c r="Z65" s="148">
        <f t="shared" si="7"/>
        <v>0</v>
      </c>
      <c r="AA65" s="156">
        <f t="shared" si="8"/>
        <v>0</v>
      </c>
      <c r="AB65" s="141"/>
      <c r="AC65" s="322"/>
      <c r="AD65" s="322"/>
      <c r="AF65" s="341">
        <f t="shared" si="13"/>
        <v>0</v>
      </c>
    </row>
    <row r="66" spans="1:32" s="21" customFormat="1" ht="24.75" customHeight="1" hidden="1" outlineLevel="1">
      <c r="A66" s="184">
        <v>63</v>
      </c>
      <c r="B66" s="282"/>
      <c r="C66" s="282"/>
      <c r="D66" s="282"/>
      <c r="E66" s="312"/>
      <c r="F66" s="284"/>
      <c r="G66" s="285"/>
      <c r="H66" s="286"/>
      <c r="I66" s="286"/>
      <c r="J66" s="287"/>
      <c r="K66" s="315">
        <f t="shared" si="0"/>
        <v>0</v>
      </c>
      <c r="L66" s="78">
        <f t="shared" si="9"/>
        <v>0</v>
      </c>
      <c r="M66" s="150">
        <f t="shared" si="10"/>
        <v>0</v>
      </c>
      <c r="N66" s="303">
        <f t="shared" si="1"/>
      </c>
      <c r="O66" s="299">
        <f t="shared" si="16"/>
        <v>0</v>
      </c>
      <c r="P66" s="298">
        <f t="shared" si="3"/>
        <v>0</v>
      </c>
      <c r="Q66" s="69">
        <f t="shared" si="14"/>
        <v>0</v>
      </c>
      <c r="R66" s="300">
        <f t="shared" si="15"/>
      </c>
      <c r="S66" s="295">
        <f t="shared" si="4"/>
        <v>0</v>
      </c>
      <c r="T66" s="111">
        <f t="shared" si="11"/>
        <v>0</v>
      </c>
      <c r="U66" s="137"/>
      <c r="V66" s="328"/>
      <c r="W66" s="146">
        <f t="shared" si="17"/>
        <v>0</v>
      </c>
      <c r="X66" s="69">
        <f t="shared" si="12"/>
        <v>0</v>
      </c>
      <c r="Y66" s="70">
        <f t="shared" si="6"/>
      </c>
      <c r="Z66" s="148">
        <f t="shared" si="7"/>
        <v>0</v>
      </c>
      <c r="AA66" s="156">
        <f t="shared" si="8"/>
        <v>0</v>
      </c>
      <c r="AB66" s="141"/>
      <c r="AC66" s="322"/>
      <c r="AD66" s="322"/>
      <c r="AF66" s="341">
        <f t="shared" si="13"/>
        <v>0</v>
      </c>
    </row>
    <row r="67" spans="1:32" s="21" customFormat="1" ht="24.75" customHeight="1" hidden="1" outlineLevel="1">
      <c r="A67" s="184">
        <v>64</v>
      </c>
      <c r="B67" s="282"/>
      <c r="C67" s="282"/>
      <c r="D67" s="282"/>
      <c r="E67" s="312"/>
      <c r="F67" s="284"/>
      <c r="G67" s="285"/>
      <c r="H67" s="286"/>
      <c r="I67" s="286"/>
      <c r="J67" s="287"/>
      <c r="K67" s="315">
        <f t="shared" si="0"/>
        <v>0</v>
      </c>
      <c r="L67" s="78">
        <f t="shared" si="9"/>
        <v>0</v>
      </c>
      <c r="M67" s="150">
        <f t="shared" si="10"/>
        <v>0</v>
      </c>
      <c r="N67" s="303">
        <f t="shared" si="1"/>
      </c>
      <c r="O67" s="299">
        <f t="shared" si="16"/>
        <v>0</v>
      </c>
      <c r="P67" s="298">
        <f t="shared" si="3"/>
        <v>0</v>
      </c>
      <c r="Q67" s="69">
        <f t="shared" si="14"/>
        <v>0</v>
      </c>
      <c r="R67" s="300">
        <f t="shared" si="15"/>
      </c>
      <c r="S67" s="295">
        <f t="shared" si="4"/>
        <v>0</v>
      </c>
      <c r="T67" s="111">
        <f t="shared" si="11"/>
        <v>0</v>
      </c>
      <c r="U67" s="137"/>
      <c r="V67" s="328"/>
      <c r="W67" s="146">
        <f t="shared" si="17"/>
        <v>0</v>
      </c>
      <c r="X67" s="69">
        <f t="shared" si="12"/>
        <v>0</v>
      </c>
      <c r="Y67" s="70">
        <f t="shared" si="6"/>
      </c>
      <c r="Z67" s="148">
        <f t="shared" si="7"/>
        <v>0</v>
      </c>
      <c r="AA67" s="156">
        <f t="shared" si="8"/>
        <v>0</v>
      </c>
      <c r="AB67" s="141"/>
      <c r="AC67" s="322"/>
      <c r="AD67" s="322"/>
      <c r="AF67" s="341">
        <f t="shared" si="13"/>
        <v>0</v>
      </c>
    </row>
    <row r="68" spans="1:32" s="21" customFormat="1" ht="24.75" customHeight="1" hidden="1" outlineLevel="1">
      <c r="A68" s="184">
        <v>65</v>
      </c>
      <c r="B68" s="282"/>
      <c r="C68" s="282"/>
      <c r="D68" s="282"/>
      <c r="E68" s="312"/>
      <c r="F68" s="284"/>
      <c r="G68" s="285"/>
      <c r="H68" s="286"/>
      <c r="I68" s="286"/>
      <c r="J68" s="287"/>
      <c r="K68" s="315">
        <f aca="true" t="shared" si="18" ref="K68:K131">(IF(OR($B68=0,$C68=0,$D68=0),0,IF(OR($E68=0,($G68+$F68=0),$H68=0),0,MIN((VLOOKUP($E68,$A$232:$C$237,3,0))*(IF($E68=6,$I68,$H68))*((MIN((VLOOKUP($E68,$A$232:$E$237,5,0)),(IF($E68=6,$H68,$I68))))),MIN((VLOOKUP($E68,$A$232:$C$237,3,0)),($F68+$G68))*(IF($E68=6,$I68,((MIN((VLOOKUP($E68,$A$232:$E$237,5,0)),$I68)))))))))*$J68</f>
        <v>0</v>
      </c>
      <c r="L68" s="78">
        <f t="shared" si="9"/>
        <v>0</v>
      </c>
      <c r="M68" s="150">
        <f t="shared" si="10"/>
        <v>0</v>
      </c>
      <c r="N68" s="303">
        <f aca="true" t="shared" si="19" ref="N68:N131">IF(E68&gt;0,MIN((VLOOKUP($E68,$A$232:$C$237,3,0)),($F68+$G68)),"")</f>
      </c>
      <c r="O68" s="299">
        <f t="shared" si="16"/>
        <v>0</v>
      </c>
      <c r="P68" s="298">
        <f aca="true" t="shared" si="20" ref="P68:P131">IF(E68=6,I68,IF(E68&gt;0,MIN((VLOOKUP($E68,$A$232:$E$237,5,0)),(I68)),0))*(1-$T$2)</f>
        <v>0</v>
      </c>
      <c r="Q68" s="69">
        <f t="shared" si="14"/>
        <v>0</v>
      </c>
      <c r="R68" s="300">
        <f t="shared" si="15"/>
      </c>
      <c r="S68" s="295">
        <f aca="true" t="shared" si="21" ref="S68:S131">(IF(OR($B68=0,$C68=0,$D68=0),0,IF(OR($E68=0,($G68+$F68=0),$H68=0),0,MIN((VLOOKUP($E68,$A$232:$C$237,3,0))*(IF($E68=6,$P68,$O68))*((MIN((VLOOKUP($E68,$A$232:$E$237,5,0)),(IF($E68=6,$O68,$P68))))),MIN((VLOOKUP($E68,$A$232:$C$237,3,0)),($F68+$G68))*(IF($E68=6,$P68,((MIN((VLOOKUP($E68,$A$232:$E$237,5,0)),$P68)))))))))*$Q68</f>
        <v>0</v>
      </c>
      <c r="T68" s="111">
        <f t="shared" si="11"/>
        <v>0</v>
      </c>
      <c r="U68" s="137"/>
      <c r="V68" s="328"/>
      <c r="W68" s="146">
        <f t="shared" si="17"/>
        <v>0</v>
      </c>
      <c r="X68" s="69">
        <f t="shared" si="12"/>
        <v>0</v>
      </c>
      <c r="Y68" s="70">
        <f aca="true" t="shared" si="22" ref="Y68:Y131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</c>
      <c r="Z68" s="148">
        <f aca="true" t="shared" si="23" ref="Z68:Z131">(IF(OR($B68=0,$C68=0,$D68=0),0,IF(OR($E68=0,($G68+$F68=0),$H68=0),0,MIN((VLOOKUP($E68,$A$232:$C$237,3,0))*(IF($E68=6,$W68,$O68))*((MIN((VLOOKUP($E68,$A$232:$E$237,5,0)),(IF($E68=6,$O68,$W68))))),MIN((VLOOKUP($E68,$A$232:$C$237,3,0)),($F68+$G68))*(IF($E68=6,$W68,((MIN((VLOOKUP($E68,$A$232:$E$237,5,0)),$W68)))))))))*$X68</f>
        <v>0</v>
      </c>
      <c r="AA68" s="156">
        <f aca="true" t="shared" si="24" ref="AA68:AA131">O68*W68*X68/12</f>
        <v>0</v>
      </c>
      <c r="AB68" s="141"/>
      <c r="AC68" s="322"/>
      <c r="AD68" s="322"/>
      <c r="AF68" s="341">
        <f t="shared" si="13"/>
        <v>0</v>
      </c>
    </row>
    <row r="69" spans="1:32" s="21" customFormat="1" ht="24.75" customHeight="1" hidden="1" outlineLevel="1">
      <c r="A69" s="184">
        <v>66</v>
      </c>
      <c r="B69" s="282"/>
      <c r="C69" s="282"/>
      <c r="D69" s="282"/>
      <c r="E69" s="312"/>
      <c r="F69" s="284"/>
      <c r="G69" s="285"/>
      <c r="H69" s="286"/>
      <c r="I69" s="286"/>
      <c r="J69" s="287"/>
      <c r="K69" s="315">
        <f t="shared" si="18"/>
        <v>0</v>
      </c>
      <c r="L69" s="78">
        <f aca="true" t="shared" si="25" ref="L69:L132">J69*I69*H69/12</f>
        <v>0</v>
      </c>
      <c r="M69" s="150">
        <f aca="true" t="shared" si="26" ref="M69:M132">(F69+G69)*J69</f>
        <v>0</v>
      </c>
      <c r="N69" s="303">
        <f t="shared" si="19"/>
      </c>
      <c r="O69" s="299">
        <f t="shared" si="16"/>
        <v>0</v>
      </c>
      <c r="P69" s="298">
        <f t="shared" si="20"/>
        <v>0</v>
      </c>
      <c r="Q69" s="69">
        <f aca="true" t="shared" si="27" ref="Q69:Q132">J69</f>
        <v>0</v>
      </c>
      <c r="R69" s="300">
        <f aca="true" t="shared" si="28" ref="R69:R132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</c>
      <c r="S69" s="295">
        <f t="shared" si="21"/>
        <v>0</v>
      </c>
      <c r="T69" s="111">
        <f aca="true" t="shared" si="29" ref="T69:T132">O69*P69*Q69/12</f>
        <v>0</v>
      </c>
      <c r="U69" s="137"/>
      <c r="V69" s="328"/>
      <c r="W69" s="146">
        <f t="shared" si="17"/>
        <v>0</v>
      </c>
      <c r="X69" s="69">
        <f aca="true" t="shared" si="30" ref="X69:X132">J69</f>
        <v>0</v>
      </c>
      <c r="Y69" s="70">
        <f t="shared" si="22"/>
      </c>
      <c r="Z69" s="148">
        <f t="shared" si="23"/>
        <v>0</v>
      </c>
      <c r="AA69" s="156">
        <f t="shared" si="24"/>
        <v>0</v>
      </c>
      <c r="AB69" s="141"/>
      <c r="AC69" s="322"/>
      <c r="AD69" s="322"/>
      <c r="AF69" s="341">
        <f aca="true" t="shared" si="31" ref="AF69:AF132">+F69+G69</f>
        <v>0</v>
      </c>
    </row>
    <row r="70" spans="1:32" s="21" customFormat="1" ht="24.75" customHeight="1" hidden="1" outlineLevel="1">
      <c r="A70" s="184">
        <v>67</v>
      </c>
      <c r="B70" s="282"/>
      <c r="C70" s="282"/>
      <c r="D70" s="282"/>
      <c r="E70" s="312"/>
      <c r="F70" s="284"/>
      <c r="G70" s="285"/>
      <c r="H70" s="286"/>
      <c r="I70" s="286"/>
      <c r="J70" s="287"/>
      <c r="K70" s="315">
        <f t="shared" si="18"/>
        <v>0</v>
      </c>
      <c r="L70" s="78">
        <f t="shared" si="25"/>
        <v>0</v>
      </c>
      <c r="M70" s="150">
        <f t="shared" si="26"/>
        <v>0</v>
      </c>
      <c r="N70" s="303">
        <f t="shared" si="19"/>
      </c>
      <c r="O70" s="299">
        <f t="shared" si="16"/>
        <v>0</v>
      </c>
      <c r="P70" s="298">
        <f t="shared" si="20"/>
        <v>0</v>
      </c>
      <c r="Q70" s="69">
        <f t="shared" si="27"/>
        <v>0</v>
      </c>
      <c r="R70" s="300">
        <f t="shared" si="28"/>
      </c>
      <c r="S70" s="295">
        <f t="shared" si="21"/>
        <v>0</v>
      </c>
      <c r="T70" s="111">
        <f t="shared" si="29"/>
        <v>0</v>
      </c>
      <c r="U70" s="137"/>
      <c r="V70" s="328"/>
      <c r="W70" s="146">
        <f t="shared" si="17"/>
        <v>0</v>
      </c>
      <c r="X70" s="69">
        <f t="shared" si="30"/>
        <v>0</v>
      </c>
      <c r="Y70" s="70">
        <f t="shared" si="22"/>
      </c>
      <c r="Z70" s="148">
        <f t="shared" si="23"/>
        <v>0</v>
      </c>
      <c r="AA70" s="156">
        <f t="shared" si="24"/>
        <v>0</v>
      </c>
      <c r="AB70" s="141"/>
      <c r="AC70" s="322"/>
      <c r="AD70" s="322"/>
      <c r="AF70" s="341">
        <f t="shared" si="31"/>
        <v>0</v>
      </c>
    </row>
    <row r="71" spans="1:32" s="21" customFormat="1" ht="24.75" customHeight="1" hidden="1" outlineLevel="1">
      <c r="A71" s="184">
        <v>68</v>
      </c>
      <c r="B71" s="282"/>
      <c r="C71" s="282"/>
      <c r="D71" s="282"/>
      <c r="E71" s="312"/>
      <c r="F71" s="284"/>
      <c r="G71" s="285"/>
      <c r="H71" s="286"/>
      <c r="I71" s="286"/>
      <c r="J71" s="287"/>
      <c r="K71" s="315">
        <f t="shared" si="18"/>
        <v>0</v>
      </c>
      <c r="L71" s="78">
        <f t="shared" si="25"/>
        <v>0</v>
      </c>
      <c r="M71" s="150">
        <f t="shared" si="26"/>
        <v>0</v>
      </c>
      <c r="N71" s="303">
        <f t="shared" si="19"/>
      </c>
      <c r="O71" s="299">
        <f t="shared" si="16"/>
        <v>0</v>
      </c>
      <c r="P71" s="298">
        <f t="shared" si="20"/>
        <v>0</v>
      </c>
      <c r="Q71" s="69">
        <f t="shared" si="27"/>
        <v>0</v>
      </c>
      <c r="R71" s="300">
        <f t="shared" si="28"/>
      </c>
      <c r="S71" s="295">
        <f t="shared" si="21"/>
        <v>0</v>
      </c>
      <c r="T71" s="111">
        <f t="shared" si="29"/>
        <v>0</v>
      </c>
      <c r="U71" s="137"/>
      <c r="V71" s="328"/>
      <c r="W71" s="146">
        <f t="shared" si="17"/>
        <v>0</v>
      </c>
      <c r="X71" s="69">
        <f t="shared" si="30"/>
        <v>0</v>
      </c>
      <c r="Y71" s="70">
        <f t="shared" si="22"/>
      </c>
      <c r="Z71" s="148">
        <f t="shared" si="23"/>
        <v>0</v>
      </c>
      <c r="AA71" s="156">
        <f t="shared" si="24"/>
        <v>0</v>
      </c>
      <c r="AB71" s="141"/>
      <c r="AC71" s="322"/>
      <c r="AD71" s="322"/>
      <c r="AF71" s="341">
        <f t="shared" si="31"/>
        <v>0</v>
      </c>
    </row>
    <row r="72" spans="1:32" s="21" customFormat="1" ht="24.75" customHeight="1" hidden="1" outlineLevel="1">
      <c r="A72" s="184">
        <v>69</v>
      </c>
      <c r="B72" s="282"/>
      <c r="C72" s="282"/>
      <c r="D72" s="282"/>
      <c r="E72" s="312"/>
      <c r="F72" s="284"/>
      <c r="G72" s="285"/>
      <c r="H72" s="286"/>
      <c r="I72" s="286"/>
      <c r="J72" s="287"/>
      <c r="K72" s="315">
        <f t="shared" si="18"/>
        <v>0</v>
      </c>
      <c r="L72" s="78">
        <f t="shared" si="25"/>
        <v>0</v>
      </c>
      <c r="M72" s="150">
        <f t="shared" si="26"/>
        <v>0</v>
      </c>
      <c r="N72" s="303">
        <f t="shared" si="19"/>
      </c>
      <c r="O72" s="299">
        <f t="shared" si="16"/>
        <v>0</v>
      </c>
      <c r="P72" s="298">
        <f t="shared" si="20"/>
        <v>0</v>
      </c>
      <c r="Q72" s="69">
        <f t="shared" si="27"/>
        <v>0</v>
      </c>
      <c r="R72" s="300">
        <f t="shared" si="28"/>
      </c>
      <c r="S72" s="295">
        <f t="shared" si="21"/>
        <v>0</v>
      </c>
      <c r="T72" s="111">
        <f t="shared" si="29"/>
        <v>0</v>
      </c>
      <c r="U72" s="137"/>
      <c r="V72" s="328"/>
      <c r="W72" s="146">
        <f t="shared" si="17"/>
        <v>0</v>
      </c>
      <c r="X72" s="69">
        <f t="shared" si="30"/>
        <v>0</v>
      </c>
      <c r="Y72" s="70">
        <f t="shared" si="22"/>
      </c>
      <c r="Z72" s="148">
        <f t="shared" si="23"/>
        <v>0</v>
      </c>
      <c r="AA72" s="156">
        <f t="shared" si="24"/>
        <v>0</v>
      </c>
      <c r="AB72" s="141"/>
      <c r="AC72" s="322"/>
      <c r="AD72" s="322"/>
      <c r="AF72" s="341">
        <f t="shared" si="31"/>
        <v>0</v>
      </c>
    </row>
    <row r="73" spans="1:32" s="21" customFormat="1" ht="24.75" customHeight="1" hidden="1" outlineLevel="1">
      <c r="A73" s="184">
        <v>70</v>
      </c>
      <c r="B73" s="282"/>
      <c r="C73" s="282"/>
      <c r="D73" s="282"/>
      <c r="E73" s="312"/>
      <c r="F73" s="284"/>
      <c r="G73" s="285"/>
      <c r="H73" s="286"/>
      <c r="I73" s="286"/>
      <c r="J73" s="287"/>
      <c r="K73" s="315">
        <f t="shared" si="18"/>
        <v>0</v>
      </c>
      <c r="L73" s="78">
        <f t="shared" si="25"/>
        <v>0</v>
      </c>
      <c r="M73" s="150">
        <f t="shared" si="26"/>
        <v>0</v>
      </c>
      <c r="N73" s="303">
        <f t="shared" si="19"/>
      </c>
      <c r="O73" s="299">
        <f t="shared" si="16"/>
        <v>0</v>
      </c>
      <c r="P73" s="298">
        <f t="shared" si="20"/>
        <v>0</v>
      </c>
      <c r="Q73" s="69">
        <f t="shared" si="27"/>
        <v>0</v>
      </c>
      <c r="R73" s="300">
        <f t="shared" si="28"/>
      </c>
      <c r="S73" s="295">
        <f t="shared" si="21"/>
        <v>0</v>
      </c>
      <c r="T73" s="111">
        <f t="shared" si="29"/>
        <v>0</v>
      </c>
      <c r="U73" s="137"/>
      <c r="V73" s="328"/>
      <c r="W73" s="146">
        <f t="shared" si="17"/>
        <v>0</v>
      </c>
      <c r="X73" s="69">
        <f t="shared" si="30"/>
        <v>0</v>
      </c>
      <c r="Y73" s="70">
        <f t="shared" si="22"/>
      </c>
      <c r="Z73" s="148">
        <f t="shared" si="23"/>
        <v>0</v>
      </c>
      <c r="AA73" s="156">
        <f t="shared" si="24"/>
        <v>0</v>
      </c>
      <c r="AB73" s="141"/>
      <c r="AC73" s="322"/>
      <c r="AD73" s="322"/>
      <c r="AF73" s="341">
        <f t="shared" si="31"/>
        <v>0</v>
      </c>
    </row>
    <row r="74" spans="1:32" s="21" customFormat="1" ht="24.75" customHeight="1" hidden="1" outlineLevel="1">
      <c r="A74" s="184">
        <v>71</v>
      </c>
      <c r="B74" s="282"/>
      <c r="C74" s="282"/>
      <c r="D74" s="282"/>
      <c r="E74" s="312"/>
      <c r="F74" s="284"/>
      <c r="G74" s="285"/>
      <c r="H74" s="286"/>
      <c r="I74" s="286"/>
      <c r="J74" s="287"/>
      <c r="K74" s="315">
        <f t="shared" si="18"/>
        <v>0</v>
      </c>
      <c r="L74" s="78">
        <f t="shared" si="25"/>
        <v>0</v>
      </c>
      <c r="M74" s="150">
        <f t="shared" si="26"/>
        <v>0</v>
      </c>
      <c r="N74" s="303">
        <f t="shared" si="19"/>
      </c>
      <c r="O74" s="299">
        <f t="shared" si="16"/>
        <v>0</v>
      </c>
      <c r="P74" s="298">
        <f t="shared" si="20"/>
        <v>0</v>
      </c>
      <c r="Q74" s="69">
        <f t="shared" si="27"/>
        <v>0</v>
      </c>
      <c r="R74" s="300">
        <f t="shared" si="28"/>
      </c>
      <c r="S74" s="295">
        <f t="shared" si="21"/>
        <v>0</v>
      </c>
      <c r="T74" s="111">
        <f t="shared" si="29"/>
        <v>0</v>
      </c>
      <c r="U74" s="137"/>
      <c r="V74" s="328"/>
      <c r="W74" s="146">
        <f t="shared" si="17"/>
        <v>0</v>
      </c>
      <c r="X74" s="69">
        <f t="shared" si="30"/>
        <v>0</v>
      </c>
      <c r="Y74" s="70">
        <f t="shared" si="22"/>
      </c>
      <c r="Z74" s="148">
        <f t="shared" si="23"/>
        <v>0</v>
      </c>
      <c r="AA74" s="156">
        <f t="shared" si="24"/>
        <v>0</v>
      </c>
      <c r="AB74" s="141"/>
      <c r="AC74" s="322"/>
      <c r="AD74" s="322"/>
      <c r="AF74" s="341">
        <f t="shared" si="31"/>
        <v>0</v>
      </c>
    </row>
    <row r="75" spans="1:32" s="21" customFormat="1" ht="24.75" customHeight="1" hidden="1" outlineLevel="1">
      <c r="A75" s="184">
        <v>72</v>
      </c>
      <c r="B75" s="282"/>
      <c r="C75" s="282"/>
      <c r="D75" s="282"/>
      <c r="E75" s="312"/>
      <c r="F75" s="284"/>
      <c r="G75" s="285"/>
      <c r="H75" s="286"/>
      <c r="I75" s="286"/>
      <c r="J75" s="287"/>
      <c r="K75" s="315">
        <f t="shared" si="18"/>
        <v>0</v>
      </c>
      <c r="L75" s="78">
        <f t="shared" si="25"/>
        <v>0</v>
      </c>
      <c r="M75" s="150">
        <f t="shared" si="26"/>
        <v>0</v>
      </c>
      <c r="N75" s="303">
        <f t="shared" si="19"/>
      </c>
      <c r="O75" s="299">
        <f t="shared" si="16"/>
        <v>0</v>
      </c>
      <c r="P75" s="298">
        <f t="shared" si="20"/>
        <v>0</v>
      </c>
      <c r="Q75" s="69">
        <f t="shared" si="27"/>
        <v>0</v>
      </c>
      <c r="R75" s="300">
        <f t="shared" si="28"/>
      </c>
      <c r="S75" s="295">
        <f t="shared" si="21"/>
        <v>0</v>
      </c>
      <c r="T75" s="111">
        <f t="shared" si="29"/>
        <v>0</v>
      </c>
      <c r="U75" s="137"/>
      <c r="V75" s="328"/>
      <c r="W75" s="146">
        <f t="shared" si="17"/>
        <v>0</v>
      </c>
      <c r="X75" s="69">
        <f t="shared" si="30"/>
        <v>0</v>
      </c>
      <c r="Y75" s="70">
        <f t="shared" si="22"/>
      </c>
      <c r="Z75" s="148">
        <f t="shared" si="23"/>
        <v>0</v>
      </c>
      <c r="AA75" s="156">
        <f t="shared" si="24"/>
        <v>0</v>
      </c>
      <c r="AB75" s="141"/>
      <c r="AC75" s="322"/>
      <c r="AD75" s="322"/>
      <c r="AF75" s="341">
        <f t="shared" si="31"/>
        <v>0</v>
      </c>
    </row>
    <row r="76" spans="1:32" s="21" customFormat="1" ht="24.75" customHeight="1" hidden="1" outlineLevel="1">
      <c r="A76" s="184">
        <v>73</v>
      </c>
      <c r="B76" s="282"/>
      <c r="C76" s="282"/>
      <c r="D76" s="282"/>
      <c r="E76" s="312"/>
      <c r="F76" s="284"/>
      <c r="G76" s="285"/>
      <c r="H76" s="286"/>
      <c r="I76" s="286"/>
      <c r="J76" s="287"/>
      <c r="K76" s="315">
        <f t="shared" si="18"/>
        <v>0</v>
      </c>
      <c r="L76" s="78">
        <f t="shared" si="25"/>
        <v>0</v>
      </c>
      <c r="M76" s="150">
        <f t="shared" si="26"/>
        <v>0</v>
      </c>
      <c r="N76" s="303">
        <f t="shared" si="19"/>
      </c>
      <c r="O76" s="299">
        <f t="shared" si="16"/>
        <v>0</v>
      </c>
      <c r="P76" s="298">
        <f t="shared" si="20"/>
        <v>0</v>
      </c>
      <c r="Q76" s="69">
        <f t="shared" si="27"/>
        <v>0</v>
      </c>
      <c r="R76" s="300">
        <f t="shared" si="28"/>
      </c>
      <c r="S76" s="295">
        <f t="shared" si="21"/>
        <v>0</v>
      </c>
      <c r="T76" s="111">
        <f t="shared" si="29"/>
        <v>0</v>
      </c>
      <c r="U76" s="137"/>
      <c r="V76" s="328"/>
      <c r="W76" s="146">
        <f t="shared" si="17"/>
        <v>0</v>
      </c>
      <c r="X76" s="69">
        <f t="shared" si="30"/>
        <v>0</v>
      </c>
      <c r="Y76" s="70">
        <f t="shared" si="22"/>
      </c>
      <c r="Z76" s="148">
        <f t="shared" si="23"/>
        <v>0</v>
      </c>
      <c r="AA76" s="156">
        <f t="shared" si="24"/>
        <v>0</v>
      </c>
      <c r="AB76" s="141"/>
      <c r="AC76" s="322"/>
      <c r="AD76" s="322"/>
      <c r="AF76" s="341">
        <f t="shared" si="31"/>
        <v>0</v>
      </c>
    </row>
    <row r="77" spans="1:32" s="21" customFormat="1" ht="24.75" customHeight="1" hidden="1" outlineLevel="1">
      <c r="A77" s="184">
        <v>74</v>
      </c>
      <c r="B77" s="282"/>
      <c r="C77" s="282"/>
      <c r="D77" s="282"/>
      <c r="E77" s="312"/>
      <c r="F77" s="284"/>
      <c r="G77" s="285"/>
      <c r="H77" s="286"/>
      <c r="I77" s="286"/>
      <c r="J77" s="287"/>
      <c r="K77" s="315">
        <f t="shared" si="18"/>
        <v>0</v>
      </c>
      <c r="L77" s="78">
        <f t="shared" si="25"/>
        <v>0</v>
      </c>
      <c r="M77" s="150">
        <f t="shared" si="26"/>
        <v>0</v>
      </c>
      <c r="N77" s="303">
        <f t="shared" si="19"/>
      </c>
      <c r="O77" s="299">
        <f t="shared" si="16"/>
        <v>0</v>
      </c>
      <c r="P77" s="298">
        <f t="shared" si="20"/>
        <v>0</v>
      </c>
      <c r="Q77" s="69">
        <f t="shared" si="27"/>
        <v>0</v>
      </c>
      <c r="R77" s="300">
        <f t="shared" si="28"/>
      </c>
      <c r="S77" s="295">
        <f t="shared" si="21"/>
        <v>0</v>
      </c>
      <c r="T77" s="111">
        <f t="shared" si="29"/>
        <v>0</v>
      </c>
      <c r="U77" s="137"/>
      <c r="V77" s="328"/>
      <c r="W77" s="146">
        <f t="shared" si="17"/>
        <v>0</v>
      </c>
      <c r="X77" s="69">
        <f t="shared" si="30"/>
        <v>0</v>
      </c>
      <c r="Y77" s="70">
        <f t="shared" si="22"/>
      </c>
      <c r="Z77" s="148">
        <f t="shared" si="23"/>
        <v>0</v>
      </c>
      <c r="AA77" s="156">
        <f t="shared" si="24"/>
        <v>0</v>
      </c>
      <c r="AB77" s="141"/>
      <c r="AC77" s="322"/>
      <c r="AD77" s="322"/>
      <c r="AF77" s="341">
        <f t="shared" si="31"/>
        <v>0</v>
      </c>
    </row>
    <row r="78" spans="1:32" s="21" customFormat="1" ht="24.75" customHeight="1" hidden="1" outlineLevel="1">
      <c r="A78" s="184">
        <v>75</v>
      </c>
      <c r="B78" s="282"/>
      <c r="C78" s="282"/>
      <c r="D78" s="282"/>
      <c r="E78" s="312"/>
      <c r="F78" s="284"/>
      <c r="G78" s="285"/>
      <c r="H78" s="286"/>
      <c r="I78" s="286"/>
      <c r="J78" s="287"/>
      <c r="K78" s="315">
        <f t="shared" si="18"/>
        <v>0</v>
      </c>
      <c r="L78" s="78">
        <f t="shared" si="25"/>
        <v>0</v>
      </c>
      <c r="M78" s="150">
        <f t="shared" si="26"/>
        <v>0</v>
      </c>
      <c r="N78" s="303">
        <f t="shared" si="19"/>
      </c>
      <c r="O78" s="299">
        <f t="shared" si="16"/>
        <v>0</v>
      </c>
      <c r="P78" s="298">
        <f t="shared" si="20"/>
        <v>0</v>
      </c>
      <c r="Q78" s="69">
        <f t="shared" si="27"/>
        <v>0</v>
      </c>
      <c r="R78" s="300">
        <f t="shared" si="28"/>
      </c>
      <c r="S78" s="295">
        <f t="shared" si="21"/>
        <v>0</v>
      </c>
      <c r="T78" s="111">
        <f t="shared" si="29"/>
        <v>0</v>
      </c>
      <c r="U78" s="137"/>
      <c r="V78" s="328"/>
      <c r="W78" s="146">
        <f t="shared" si="17"/>
        <v>0</v>
      </c>
      <c r="X78" s="69">
        <f t="shared" si="30"/>
        <v>0</v>
      </c>
      <c r="Y78" s="70">
        <f t="shared" si="22"/>
      </c>
      <c r="Z78" s="148">
        <f t="shared" si="23"/>
        <v>0</v>
      </c>
      <c r="AA78" s="156">
        <f t="shared" si="24"/>
        <v>0</v>
      </c>
      <c r="AB78" s="141"/>
      <c r="AC78" s="322"/>
      <c r="AD78" s="322"/>
      <c r="AF78" s="341">
        <f t="shared" si="31"/>
        <v>0</v>
      </c>
    </row>
    <row r="79" spans="1:32" s="21" customFormat="1" ht="24.75" customHeight="1" hidden="1" outlineLevel="1">
      <c r="A79" s="184">
        <v>76</v>
      </c>
      <c r="B79" s="282"/>
      <c r="C79" s="282"/>
      <c r="D79" s="282"/>
      <c r="E79" s="312"/>
      <c r="F79" s="284"/>
      <c r="G79" s="285"/>
      <c r="H79" s="286"/>
      <c r="I79" s="286"/>
      <c r="J79" s="287"/>
      <c r="K79" s="315">
        <f t="shared" si="18"/>
        <v>0</v>
      </c>
      <c r="L79" s="78">
        <f t="shared" si="25"/>
        <v>0</v>
      </c>
      <c r="M79" s="150">
        <f t="shared" si="26"/>
        <v>0</v>
      </c>
      <c r="N79" s="303">
        <f t="shared" si="19"/>
      </c>
      <c r="O79" s="299">
        <f t="shared" si="16"/>
        <v>0</v>
      </c>
      <c r="P79" s="298">
        <f t="shared" si="20"/>
        <v>0</v>
      </c>
      <c r="Q79" s="69">
        <f t="shared" si="27"/>
        <v>0</v>
      </c>
      <c r="R79" s="300">
        <f t="shared" si="28"/>
      </c>
      <c r="S79" s="295">
        <f t="shared" si="21"/>
        <v>0</v>
      </c>
      <c r="T79" s="111">
        <f t="shared" si="29"/>
        <v>0</v>
      </c>
      <c r="U79" s="137"/>
      <c r="V79" s="328"/>
      <c r="W79" s="146">
        <f t="shared" si="17"/>
        <v>0</v>
      </c>
      <c r="X79" s="69">
        <f t="shared" si="30"/>
        <v>0</v>
      </c>
      <c r="Y79" s="70">
        <f t="shared" si="22"/>
      </c>
      <c r="Z79" s="148">
        <f t="shared" si="23"/>
        <v>0</v>
      </c>
      <c r="AA79" s="156">
        <f t="shared" si="24"/>
        <v>0</v>
      </c>
      <c r="AB79" s="141"/>
      <c r="AC79" s="322"/>
      <c r="AD79" s="322"/>
      <c r="AF79" s="341">
        <f t="shared" si="31"/>
        <v>0</v>
      </c>
    </row>
    <row r="80" spans="1:32" s="21" customFormat="1" ht="24.75" customHeight="1" hidden="1" outlineLevel="1">
      <c r="A80" s="184">
        <v>77</v>
      </c>
      <c r="B80" s="282"/>
      <c r="C80" s="282"/>
      <c r="D80" s="282"/>
      <c r="E80" s="312"/>
      <c r="F80" s="284"/>
      <c r="G80" s="285"/>
      <c r="H80" s="286"/>
      <c r="I80" s="286"/>
      <c r="J80" s="287"/>
      <c r="K80" s="315">
        <f t="shared" si="18"/>
        <v>0</v>
      </c>
      <c r="L80" s="78">
        <f t="shared" si="25"/>
        <v>0</v>
      </c>
      <c r="M80" s="150">
        <f t="shared" si="26"/>
        <v>0</v>
      </c>
      <c r="N80" s="303">
        <f t="shared" si="19"/>
      </c>
      <c r="O80" s="299">
        <f t="shared" si="16"/>
        <v>0</v>
      </c>
      <c r="P80" s="298">
        <f t="shared" si="20"/>
        <v>0</v>
      </c>
      <c r="Q80" s="69">
        <f t="shared" si="27"/>
        <v>0</v>
      </c>
      <c r="R80" s="300">
        <f t="shared" si="28"/>
      </c>
      <c r="S80" s="295">
        <f t="shared" si="21"/>
        <v>0</v>
      </c>
      <c r="T80" s="111">
        <f t="shared" si="29"/>
        <v>0</v>
      </c>
      <c r="U80" s="137"/>
      <c r="V80" s="328"/>
      <c r="W80" s="146">
        <f t="shared" si="17"/>
        <v>0</v>
      </c>
      <c r="X80" s="69">
        <f t="shared" si="30"/>
        <v>0</v>
      </c>
      <c r="Y80" s="70">
        <f t="shared" si="22"/>
      </c>
      <c r="Z80" s="148">
        <f t="shared" si="23"/>
        <v>0</v>
      </c>
      <c r="AA80" s="156">
        <f t="shared" si="24"/>
        <v>0</v>
      </c>
      <c r="AB80" s="141"/>
      <c r="AC80" s="322"/>
      <c r="AD80" s="322"/>
      <c r="AF80" s="341">
        <f t="shared" si="31"/>
        <v>0</v>
      </c>
    </row>
    <row r="81" spans="1:32" s="21" customFormat="1" ht="24.75" customHeight="1" hidden="1" outlineLevel="1">
      <c r="A81" s="184">
        <v>78</v>
      </c>
      <c r="B81" s="282"/>
      <c r="C81" s="282"/>
      <c r="D81" s="282"/>
      <c r="E81" s="312"/>
      <c r="F81" s="284"/>
      <c r="G81" s="285"/>
      <c r="H81" s="286"/>
      <c r="I81" s="286"/>
      <c r="J81" s="287"/>
      <c r="K81" s="315">
        <f t="shared" si="18"/>
        <v>0</v>
      </c>
      <c r="L81" s="78">
        <f t="shared" si="25"/>
        <v>0</v>
      </c>
      <c r="M81" s="150">
        <f t="shared" si="26"/>
        <v>0</v>
      </c>
      <c r="N81" s="303">
        <f t="shared" si="19"/>
      </c>
      <c r="O81" s="299">
        <f t="shared" si="16"/>
        <v>0</v>
      </c>
      <c r="P81" s="298">
        <f t="shared" si="20"/>
        <v>0</v>
      </c>
      <c r="Q81" s="69">
        <f t="shared" si="27"/>
        <v>0</v>
      </c>
      <c r="R81" s="300">
        <f t="shared" si="28"/>
      </c>
      <c r="S81" s="295">
        <f t="shared" si="21"/>
        <v>0</v>
      </c>
      <c r="T81" s="111">
        <f t="shared" si="29"/>
        <v>0</v>
      </c>
      <c r="U81" s="137"/>
      <c r="V81" s="328"/>
      <c r="W81" s="146">
        <f t="shared" si="17"/>
        <v>0</v>
      </c>
      <c r="X81" s="69">
        <f t="shared" si="30"/>
        <v>0</v>
      </c>
      <c r="Y81" s="70">
        <f t="shared" si="22"/>
      </c>
      <c r="Z81" s="148">
        <f t="shared" si="23"/>
        <v>0</v>
      </c>
      <c r="AA81" s="156">
        <f t="shared" si="24"/>
        <v>0</v>
      </c>
      <c r="AB81" s="141"/>
      <c r="AC81" s="322"/>
      <c r="AD81" s="322"/>
      <c r="AF81" s="341">
        <f t="shared" si="31"/>
        <v>0</v>
      </c>
    </row>
    <row r="82" spans="1:32" s="21" customFormat="1" ht="24.75" customHeight="1" hidden="1" outlineLevel="1">
      <c r="A82" s="184">
        <v>79</v>
      </c>
      <c r="B82" s="282"/>
      <c r="C82" s="282"/>
      <c r="D82" s="282"/>
      <c r="E82" s="312"/>
      <c r="F82" s="284"/>
      <c r="G82" s="285"/>
      <c r="H82" s="286"/>
      <c r="I82" s="286"/>
      <c r="J82" s="287"/>
      <c r="K82" s="315">
        <f t="shared" si="18"/>
        <v>0</v>
      </c>
      <c r="L82" s="78">
        <f t="shared" si="25"/>
        <v>0</v>
      </c>
      <c r="M82" s="150">
        <f t="shared" si="26"/>
        <v>0</v>
      </c>
      <c r="N82" s="303">
        <f t="shared" si="19"/>
      </c>
      <c r="O82" s="299">
        <f t="shared" si="16"/>
        <v>0</v>
      </c>
      <c r="P82" s="298">
        <f t="shared" si="20"/>
        <v>0</v>
      </c>
      <c r="Q82" s="69">
        <f t="shared" si="27"/>
        <v>0</v>
      </c>
      <c r="R82" s="300">
        <f t="shared" si="28"/>
      </c>
      <c r="S82" s="295">
        <f t="shared" si="21"/>
        <v>0</v>
      </c>
      <c r="T82" s="111">
        <f t="shared" si="29"/>
        <v>0</v>
      </c>
      <c r="U82" s="137"/>
      <c r="V82" s="328"/>
      <c r="W82" s="146">
        <f t="shared" si="17"/>
        <v>0</v>
      </c>
      <c r="X82" s="69">
        <f t="shared" si="30"/>
        <v>0</v>
      </c>
      <c r="Y82" s="70">
        <f t="shared" si="22"/>
      </c>
      <c r="Z82" s="148">
        <f t="shared" si="23"/>
        <v>0</v>
      </c>
      <c r="AA82" s="156">
        <f t="shared" si="24"/>
        <v>0</v>
      </c>
      <c r="AB82" s="141"/>
      <c r="AC82" s="322"/>
      <c r="AD82" s="322"/>
      <c r="AF82" s="341">
        <f t="shared" si="31"/>
        <v>0</v>
      </c>
    </row>
    <row r="83" spans="1:32" s="21" customFormat="1" ht="24.75" customHeight="1" hidden="1" outlineLevel="1">
      <c r="A83" s="184">
        <v>80</v>
      </c>
      <c r="B83" s="282"/>
      <c r="C83" s="282"/>
      <c r="D83" s="282"/>
      <c r="E83" s="312"/>
      <c r="F83" s="284"/>
      <c r="G83" s="285"/>
      <c r="H83" s="286"/>
      <c r="I83" s="286"/>
      <c r="J83" s="287"/>
      <c r="K83" s="315">
        <f t="shared" si="18"/>
        <v>0</v>
      </c>
      <c r="L83" s="78">
        <f t="shared" si="25"/>
        <v>0</v>
      </c>
      <c r="M83" s="150">
        <f t="shared" si="26"/>
        <v>0</v>
      </c>
      <c r="N83" s="303">
        <f t="shared" si="19"/>
      </c>
      <c r="O83" s="299">
        <f aca="true" t="shared" si="32" ref="O83:O146">IF(E83=6,(MIN(VLOOKUP($E83,$A$232:$E$237,5,0),H83)),H83)</f>
        <v>0</v>
      </c>
      <c r="P83" s="298">
        <f t="shared" si="20"/>
        <v>0</v>
      </c>
      <c r="Q83" s="69">
        <f t="shared" si="27"/>
        <v>0</v>
      </c>
      <c r="R83" s="300">
        <f t="shared" si="28"/>
      </c>
      <c r="S83" s="295">
        <f t="shared" si="21"/>
        <v>0</v>
      </c>
      <c r="T83" s="111">
        <f t="shared" si="29"/>
        <v>0</v>
      </c>
      <c r="U83" s="137"/>
      <c r="V83" s="328"/>
      <c r="W83" s="146">
        <f t="shared" si="17"/>
        <v>0</v>
      </c>
      <c r="X83" s="69">
        <f t="shared" si="30"/>
        <v>0</v>
      </c>
      <c r="Y83" s="70">
        <f t="shared" si="22"/>
      </c>
      <c r="Z83" s="148">
        <f t="shared" si="23"/>
        <v>0</v>
      </c>
      <c r="AA83" s="156">
        <f t="shared" si="24"/>
        <v>0</v>
      </c>
      <c r="AB83" s="141"/>
      <c r="AC83" s="322"/>
      <c r="AD83" s="322"/>
      <c r="AF83" s="341">
        <f t="shared" si="31"/>
        <v>0</v>
      </c>
    </row>
    <row r="84" spans="1:32" s="21" customFormat="1" ht="24.75" customHeight="1" hidden="1" outlineLevel="1">
      <c r="A84" s="184">
        <v>81</v>
      </c>
      <c r="B84" s="282"/>
      <c r="C84" s="282"/>
      <c r="D84" s="282"/>
      <c r="E84" s="312"/>
      <c r="F84" s="284"/>
      <c r="G84" s="285"/>
      <c r="H84" s="286"/>
      <c r="I84" s="286"/>
      <c r="J84" s="287"/>
      <c r="K84" s="315">
        <f t="shared" si="18"/>
        <v>0</v>
      </c>
      <c r="L84" s="78">
        <f t="shared" si="25"/>
        <v>0</v>
      </c>
      <c r="M84" s="150">
        <f t="shared" si="26"/>
        <v>0</v>
      </c>
      <c r="N84" s="303">
        <f t="shared" si="19"/>
      </c>
      <c r="O84" s="299">
        <f t="shared" si="32"/>
        <v>0</v>
      </c>
      <c r="P84" s="298">
        <f t="shared" si="20"/>
        <v>0</v>
      </c>
      <c r="Q84" s="69">
        <f t="shared" si="27"/>
        <v>0</v>
      </c>
      <c r="R84" s="300">
        <f t="shared" si="28"/>
      </c>
      <c r="S84" s="295">
        <f t="shared" si="21"/>
        <v>0</v>
      </c>
      <c r="T84" s="111">
        <f t="shared" si="29"/>
        <v>0</v>
      </c>
      <c r="U84" s="137"/>
      <c r="V84" s="328"/>
      <c r="W84" s="146">
        <f aca="true" t="shared" si="33" ref="W84:W147">IF($AA$2&gt;0,(1-$AA$2)*P84,P84)</f>
        <v>0</v>
      </c>
      <c r="X84" s="69">
        <f t="shared" si="30"/>
        <v>0</v>
      </c>
      <c r="Y84" s="70">
        <f t="shared" si="22"/>
      </c>
      <c r="Z84" s="148">
        <f t="shared" si="23"/>
        <v>0</v>
      </c>
      <c r="AA84" s="156">
        <f t="shared" si="24"/>
        <v>0</v>
      </c>
      <c r="AB84" s="141"/>
      <c r="AC84" s="322"/>
      <c r="AD84" s="322"/>
      <c r="AF84" s="341">
        <f t="shared" si="31"/>
        <v>0</v>
      </c>
    </row>
    <row r="85" spans="1:32" s="21" customFormat="1" ht="24.75" customHeight="1" hidden="1" outlineLevel="1">
      <c r="A85" s="184">
        <v>82</v>
      </c>
      <c r="B85" s="282"/>
      <c r="C85" s="282"/>
      <c r="D85" s="282"/>
      <c r="E85" s="312"/>
      <c r="F85" s="284"/>
      <c r="G85" s="285"/>
      <c r="H85" s="286"/>
      <c r="I85" s="286"/>
      <c r="J85" s="287"/>
      <c r="K85" s="315">
        <f t="shared" si="18"/>
        <v>0</v>
      </c>
      <c r="L85" s="78">
        <f t="shared" si="25"/>
        <v>0</v>
      </c>
      <c r="M85" s="150">
        <f t="shared" si="26"/>
        <v>0</v>
      </c>
      <c r="N85" s="303">
        <f t="shared" si="19"/>
      </c>
      <c r="O85" s="299">
        <f t="shared" si="32"/>
        <v>0</v>
      </c>
      <c r="P85" s="298">
        <f t="shared" si="20"/>
        <v>0</v>
      </c>
      <c r="Q85" s="69">
        <f t="shared" si="27"/>
        <v>0</v>
      </c>
      <c r="R85" s="300">
        <f t="shared" si="28"/>
      </c>
      <c r="S85" s="295">
        <f t="shared" si="21"/>
        <v>0</v>
      </c>
      <c r="T85" s="111">
        <f t="shared" si="29"/>
        <v>0</v>
      </c>
      <c r="U85" s="137"/>
      <c r="V85" s="328"/>
      <c r="W85" s="146">
        <f t="shared" si="33"/>
        <v>0</v>
      </c>
      <c r="X85" s="69">
        <f t="shared" si="30"/>
        <v>0</v>
      </c>
      <c r="Y85" s="70">
        <f t="shared" si="22"/>
      </c>
      <c r="Z85" s="148">
        <f t="shared" si="23"/>
        <v>0</v>
      </c>
      <c r="AA85" s="156">
        <f t="shared" si="24"/>
        <v>0</v>
      </c>
      <c r="AB85" s="141"/>
      <c r="AC85" s="322"/>
      <c r="AD85" s="322"/>
      <c r="AF85" s="341">
        <f t="shared" si="31"/>
        <v>0</v>
      </c>
    </row>
    <row r="86" spans="1:32" s="21" customFormat="1" ht="24.75" customHeight="1" hidden="1" outlineLevel="1">
      <c r="A86" s="184">
        <v>83</v>
      </c>
      <c r="B86" s="282"/>
      <c r="C86" s="282"/>
      <c r="D86" s="282"/>
      <c r="E86" s="312"/>
      <c r="F86" s="284"/>
      <c r="G86" s="285"/>
      <c r="H86" s="286"/>
      <c r="I86" s="286"/>
      <c r="J86" s="287"/>
      <c r="K86" s="315">
        <f t="shared" si="18"/>
        <v>0</v>
      </c>
      <c r="L86" s="78">
        <f t="shared" si="25"/>
        <v>0</v>
      </c>
      <c r="M86" s="150">
        <f t="shared" si="26"/>
        <v>0</v>
      </c>
      <c r="N86" s="303">
        <f t="shared" si="19"/>
      </c>
      <c r="O86" s="299">
        <f t="shared" si="32"/>
        <v>0</v>
      </c>
      <c r="P86" s="298">
        <f t="shared" si="20"/>
        <v>0</v>
      </c>
      <c r="Q86" s="69">
        <f t="shared" si="27"/>
        <v>0</v>
      </c>
      <c r="R86" s="300">
        <f t="shared" si="28"/>
      </c>
      <c r="S86" s="295">
        <f t="shared" si="21"/>
        <v>0</v>
      </c>
      <c r="T86" s="111">
        <f t="shared" si="29"/>
        <v>0</v>
      </c>
      <c r="U86" s="137"/>
      <c r="V86" s="328"/>
      <c r="W86" s="146">
        <f t="shared" si="33"/>
        <v>0</v>
      </c>
      <c r="X86" s="69">
        <f t="shared" si="30"/>
        <v>0</v>
      </c>
      <c r="Y86" s="70">
        <f t="shared" si="22"/>
      </c>
      <c r="Z86" s="148">
        <f t="shared" si="23"/>
        <v>0</v>
      </c>
      <c r="AA86" s="156">
        <f t="shared" si="24"/>
        <v>0</v>
      </c>
      <c r="AB86" s="141"/>
      <c r="AC86" s="322"/>
      <c r="AD86" s="322"/>
      <c r="AF86" s="341">
        <f t="shared" si="31"/>
        <v>0</v>
      </c>
    </row>
    <row r="87" spans="1:32" s="21" customFormat="1" ht="24.75" customHeight="1" hidden="1" outlineLevel="1">
      <c r="A87" s="184">
        <v>84</v>
      </c>
      <c r="B87" s="282"/>
      <c r="C87" s="282"/>
      <c r="D87" s="282"/>
      <c r="E87" s="312"/>
      <c r="F87" s="284"/>
      <c r="G87" s="285"/>
      <c r="H87" s="286"/>
      <c r="I87" s="286"/>
      <c r="J87" s="287"/>
      <c r="K87" s="315">
        <f t="shared" si="18"/>
        <v>0</v>
      </c>
      <c r="L87" s="78">
        <f t="shared" si="25"/>
        <v>0</v>
      </c>
      <c r="M87" s="150">
        <f t="shared" si="26"/>
        <v>0</v>
      </c>
      <c r="N87" s="303">
        <f t="shared" si="19"/>
      </c>
      <c r="O87" s="299">
        <f t="shared" si="32"/>
        <v>0</v>
      </c>
      <c r="P87" s="298">
        <f t="shared" si="20"/>
        <v>0</v>
      </c>
      <c r="Q87" s="69">
        <f t="shared" si="27"/>
        <v>0</v>
      </c>
      <c r="R87" s="300">
        <f t="shared" si="28"/>
      </c>
      <c r="S87" s="295">
        <f t="shared" si="21"/>
        <v>0</v>
      </c>
      <c r="T87" s="111">
        <f t="shared" si="29"/>
        <v>0</v>
      </c>
      <c r="U87" s="137"/>
      <c r="V87" s="328"/>
      <c r="W87" s="146">
        <f t="shared" si="33"/>
        <v>0</v>
      </c>
      <c r="X87" s="69">
        <f t="shared" si="30"/>
        <v>0</v>
      </c>
      <c r="Y87" s="70">
        <f t="shared" si="22"/>
      </c>
      <c r="Z87" s="148">
        <f t="shared" si="23"/>
        <v>0</v>
      </c>
      <c r="AA87" s="156">
        <f t="shared" si="24"/>
        <v>0</v>
      </c>
      <c r="AB87" s="141"/>
      <c r="AC87" s="322"/>
      <c r="AD87" s="322"/>
      <c r="AF87" s="341">
        <f t="shared" si="31"/>
        <v>0</v>
      </c>
    </row>
    <row r="88" spans="1:32" s="21" customFormat="1" ht="24.75" customHeight="1" hidden="1" outlineLevel="1">
      <c r="A88" s="184">
        <v>85</v>
      </c>
      <c r="B88" s="282"/>
      <c r="C88" s="282"/>
      <c r="D88" s="282"/>
      <c r="E88" s="312"/>
      <c r="F88" s="284"/>
      <c r="G88" s="285"/>
      <c r="H88" s="286"/>
      <c r="I88" s="286"/>
      <c r="J88" s="287"/>
      <c r="K88" s="315">
        <f t="shared" si="18"/>
        <v>0</v>
      </c>
      <c r="L88" s="78">
        <f t="shared" si="25"/>
        <v>0</v>
      </c>
      <c r="M88" s="150">
        <f t="shared" si="26"/>
        <v>0</v>
      </c>
      <c r="N88" s="303">
        <f t="shared" si="19"/>
      </c>
      <c r="O88" s="299">
        <f t="shared" si="32"/>
        <v>0</v>
      </c>
      <c r="P88" s="298">
        <f t="shared" si="20"/>
        <v>0</v>
      </c>
      <c r="Q88" s="69">
        <f t="shared" si="27"/>
        <v>0</v>
      </c>
      <c r="R88" s="300">
        <f t="shared" si="28"/>
      </c>
      <c r="S88" s="295">
        <f t="shared" si="21"/>
        <v>0</v>
      </c>
      <c r="T88" s="111">
        <f t="shared" si="29"/>
        <v>0</v>
      </c>
      <c r="U88" s="137"/>
      <c r="V88" s="328"/>
      <c r="W88" s="146">
        <f t="shared" si="33"/>
        <v>0</v>
      </c>
      <c r="X88" s="69">
        <f t="shared" si="30"/>
        <v>0</v>
      </c>
      <c r="Y88" s="70">
        <f t="shared" si="22"/>
      </c>
      <c r="Z88" s="148">
        <f t="shared" si="23"/>
        <v>0</v>
      </c>
      <c r="AA88" s="156">
        <f t="shared" si="24"/>
        <v>0</v>
      </c>
      <c r="AB88" s="141"/>
      <c r="AC88" s="322"/>
      <c r="AD88" s="322"/>
      <c r="AF88" s="341">
        <f t="shared" si="31"/>
        <v>0</v>
      </c>
    </row>
    <row r="89" spans="1:32" s="21" customFormat="1" ht="24.75" customHeight="1" hidden="1" outlineLevel="1">
      <c r="A89" s="184">
        <v>86</v>
      </c>
      <c r="B89" s="282"/>
      <c r="C89" s="282"/>
      <c r="D89" s="282"/>
      <c r="E89" s="312"/>
      <c r="F89" s="284"/>
      <c r="G89" s="285"/>
      <c r="H89" s="286"/>
      <c r="I89" s="286"/>
      <c r="J89" s="287"/>
      <c r="K89" s="315">
        <f t="shared" si="18"/>
        <v>0</v>
      </c>
      <c r="L89" s="78">
        <f t="shared" si="25"/>
        <v>0</v>
      </c>
      <c r="M89" s="150">
        <f t="shared" si="26"/>
        <v>0</v>
      </c>
      <c r="N89" s="303">
        <f t="shared" si="19"/>
      </c>
      <c r="O89" s="299">
        <f t="shared" si="32"/>
        <v>0</v>
      </c>
      <c r="P89" s="298">
        <f t="shared" si="20"/>
        <v>0</v>
      </c>
      <c r="Q89" s="69">
        <f t="shared" si="27"/>
        <v>0</v>
      </c>
      <c r="R89" s="300">
        <f t="shared" si="28"/>
      </c>
      <c r="S89" s="295">
        <f t="shared" si="21"/>
        <v>0</v>
      </c>
      <c r="T89" s="111">
        <f t="shared" si="29"/>
        <v>0</v>
      </c>
      <c r="U89" s="137"/>
      <c r="V89" s="328"/>
      <c r="W89" s="146">
        <f t="shared" si="33"/>
        <v>0</v>
      </c>
      <c r="X89" s="69">
        <f t="shared" si="30"/>
        <v>0</v>
      </c>
      <c r="Y89" s="70">
        <f t="shared" si="22"/>
      </c>
      <c r="Z89" s="148">
        <f t="shared" si="23"/>
        <v>0</v>
      </c>
      <c r="AA89" s="156">
        <f t="shared" si="24"/>
        <v>0</v>
      </c>
      <c r="AB89" s="141"/>
      <c r="AC89" s="322"/>
      <c r="AD89" s="322"/>
      <c r="AF89" s="341">
        <f t="shared" si="31"/>
        <v>0</v>
      </c>
    </row>
    <row r="90" spans="1:32" s="21" customFormat="1" ht="24.75" customHeight="1" hidden="1" outlineLevel="1">
      <c r="A90" s="184">
        <v>87</v>
      </c>
      <c r="B90" s="282"/>
      <c r="C90" s="282"/>
      <c r="D90" s="282"/>
      <c r="E90" s="312"/>
      <c r="F90" s="284"/>
      <c r="G90" s="285"/>
      <c r="H90" s="286"/>
      <c r="I90" s="286"/>
      <c r="J90" s="287"/>
      <c r="K90" s="315">
        <f t="shared" si="18"/>
        <v>0</v>
      </c>
      <c r="L90" s="78">
        <f t="shared" si="25"/>
        <v>0</v>
      </c>
      <c r="M90" s="150">
        <f t="shared" si="26"/>
        <v>0</v>
      </c>
      <c r="N90" s="303">
        <f t="shared" si="19"/>
      </c>
      <c r="O90" s="299">
        <f t="shared" si="32"/>
        <v>0</v>
      </c>
      <c r="P90" s="298">
        <f t="shared" si="20"/>
        <v>0</v>
      </c>
      <c r="Q90" s="69">
        <f t="shared" si="27"/>
        <v>0</v>
      </c>
      <c r="R90" s="300">
        <f t="shared" si="28"/>
      </c>
      <c r="S90" s="295">
        <f t="shared" si="21"/>
        <v>0</v>
      </c>
      <c r="T90" s="111">
        <f t="shared" si="29"/>
        <v>0</v>
      </c>
      <c r="U90" s="137"/>
      <c r="V90" s="328"/>
      <c r="W90" s="146">
        <f t="shared" si="33"/>
        <v>0</v>
      </c>
      <c r="X90" s="69">
        <f t="shared" si="30"/>
        <v>0</v>
      </c>
      <c r="Y90" s="70">
        <f t="shared" si="22"/>
      </c>
      <c r="Z90" s="148">
        <f t="shared" si="23"/>
        <v>0</v>
      </c>
      <c r="AA90" s="156">
        <f t="shared" si="24"/>
        <v>0</v>
      </c>
      <c r="AB90" s="141"/>
      <c r="AC90" s="322"/>
      <c r="AD90" s="322"/>
      <c r="AF90" s="341">
        <f t="shared" si="31"/>
        <v>0</v>
      </c>
    </row>
    <row r="91" spans="1:32" s="21" customFormat="1" ht="24.75" customHeight="1" hidden="1" outlineLevel="1">
      <c r="A91" s="184">
        <v>88</v>
      </c>
      <c r="B91" s="282"/>
      <c r="C91" s="282"/>
      <c r="D91" s="282"/>
      <c r="E91" s="312"/>
      <c r="F91" s="284"/>
      <c r="G91" s="285"/>
      <c r="H91" s="286"/>
      <c r="I91" s="286"/>
      <c r="J91" s="287"/>
      <c r="K91" s="315">
        <f t="shared" si="18"/>
        <v>0</v>
      </c>
      <c r="L91" s="78">
        <f t="shared" si="25"/>
        <v>0</v>
      </c>
      <c r="M91" s="150">
        <f t="shared" si="26"/>
        <v>0</v>
      </c>
      <c r="N91" s="303">
        <f t="shared" si="19"/>
      </c>
      <c r="O91" s="299">
        <f t="shared" si="32"/>
        <v>0</v>
      </c>
      <c r="P91" s="298">
        <f t="shared" si="20"/>
        <v>0</v>
      </c>
      <c r="Q91" s="69">
        <f t="shared" si="27"/>
        <v>0</v>
      </c>
      <c r="R91" s="300">
        <f t="shared" si="28"/>
      </c>
      <c r="S91" s="295">
        <f t="shared" si="21"/>
        <v>0</v>
      </c>
      <c r="T91" s="111">
        <f t="shared" si="29"/>
        <v>0</v>
      </c>
      <c r="U91" s="137"/>
      <c r="V91" s="328"/>
      <c r="W91" s="146">
        <f t="shared" si="33"/>
        <v>0</v>
      </c>
      <c r="X91" s="69">
        <f t="shared" si="30"/>
        <v>0</v>
      </c>
      <c r="Y91" s="70">
        <f t="shared" si="22"/>
      </c>
      <c r="Z91" s="148">
        <f t="shared" si="23"/>
        <v>0</v>
      </c>
      <c r="AA91" s="156">
        <f t="shared" si="24"/>
        <v>0</v>
      </c>
      <c r="AB91" s="141"/>
      <c r="AC91" s="322"/>
      <c r="AD91" s="322"/>
      <c r="AF91" s="341">
        <f t="shared" si="31"/>
        <v>0</v>
      </c>
    </row>
    <row r="92" spans="1:32" s="21" customFormat="1" ht="24.75" customHeight="1" hidden="1" outlineLevel="1">
      <c r="A92" s="184">
        <v>89</v>
      </c>
      <c r="B92" s="282"/>
      <c r="C92" s="282"/>
      <c r="D92" s="282"/>
      <c r="E92" s="312"/>
      <c r="F92" s="284"/>
      <c r="G92" s="285"/>
      <c r="H92" s="286"/>
      <c r="I92" s="286"/>
      <c r="J92" s="287"/>
      <c r="K92" s="315">
        <f t="shared" si="18"/>
        <v>0</v>
      </c>
      <c r="L92" s="78">
        <f t="shared" si="25"/>
        <v>0</v>
      </c>
      <c r="M92" s="150">
        <f t="shared" si="26"/>
        <v>0</v>
      </c>
      <c r="N92" s="303">
        <f t="shared" si="19"/>
      </c>
      <c r="O92" s="299">
        <f t="shared" si="32"/>
        <v>0</v>
      </c>
      <c r="P92" s="298">
        <f t="shared" si="20"/>
        <v>0</v>
      </c>
      <c r="Q92" s="69">
        <f t="shared" si="27"/>
        <v>0</v>
      </c>
      <c r="R92" s="300">
        <f t="shared" si="28"/>
      </c>
      <c r="S92" s="295">
        <f t="shared" si="21"/>
        <v>0</v>
      </c>
      <c r="T92" s="111">
        <f t="shared" si="29"/>
        <v>0</v>
      </c>
      <c r="U92" s="137"/>
      <c r="V92" s="328"/>
      <c r="W92" s="146">
        <f t="shared" si="33"/>
        <v>0</v>
      </c>
      <c r="X92" s="69">
        <f t="shared" si="30"/>
        <v>0</v>
      </c>
      <c r="Y92" s="70">
        <f t="shared" si="22"/>
      </c>
      <c r="Z92" s="148">
        <f t="shared" si="23"/>
        <v>0</v>
      </c>
      <c r="AA92" s="156">
        <f t="shared" si="24"/>
        <v>0</v>
      </c>
      <c r="AB92" s="141"/>
      <c r="AC92" s="322"/>
      <c r="AD92" s="322"/>
      <c r="AF92" s="341">
        <f t="shared" si="31"/>
        <v>0</v>
      </c>
    </row>
    <row r="93" spans="1:32" s="21" customFormat="1" ht="24.75" customHeight="1" hidden="1" outlineLevel="1">
      <c r="A93" s="184">
        <v>90</v>
      </c>
      <c r="B93" s="282"/>
      <c r="C93" s="282"/>
      <c r="D93" s="282"/>
      <c r="E93" s="312"/>
      <c r="F93" s="284"/>
      <c r="G93" s="285"/>
      <c r="H93" s="286"/>
      <c r="I93" s="286"/>
      <c r="J93" s="287"/>
      <c r="K93" s="315">
        <f t="shared" si="18"/>
        <v>0</v>
      </c>
      <c r="L93" s="78">
        <f t="shared" si="25"/>
        <v>0</v>
      </c>
      <c r="M93" s="150">
        <f t="shared" si="26"/>
        <v>0</v>
      </c>
      <c r="N93" s="303">
        <f t="shared" si="19"/>
      </c>
      <c r="O93" s="299">
        <f t="shared" si="32"/>
        <v>0</v>
      </c>
      <c r="P93" s="298">
        <f t="shared" si="20"/>
        <v>0</v>
      </c>
      <c r="Q93" s="69">
        <f t="shared" si="27"/>
        <v>0</v>
      </c>
      <c r="R93" s="300">
        <f t="shared" si="28"/>
      </c>
      <c r="S93" s="295">
        <f t="shared" si="21"/>
        <v>0</v>
      </c>
      <c r="T93" s="111">
        <f t="shared" si="29"/>
        <v>0</v>
      </c>
      <c r="U93" s="137"/>
      <c r="V93" s="328"/>
      <c r="W93" s="146">
        <f t="shared" si="33"/>
        <v>0</v>
      </c>
      <c r="X93" s="69">
        <f t="shared" si="30"/>
        <v>0</v>
      </c>
      <c r="Y93" s="70">
        <f t="shared" si="22"/>
      </c>
      <c r="Z93" s="148">
        <f t="shared" si="23"/>
        <v>0</v>
      </c>
      <c r="AA93" s="156">
        <f t="shared" si="24"/>
        <v>0</v>
      </c>
      <c r="AB93" s="141"/>
      <c r="AC93" s="322"/>
      <c r="AD93" s="322"/>
      <c r="AF93" s="341">
        <f t="shared" si="31"/>
        <v>0</v>
      </c>
    </row>
    <row r="94" spans="1:32" s="21" customFormat="1" ht="24.75" customHeight="1" hidden="1" outlineLevel="1">
      <c r="A94" s="184">
        <v>91</v>
      </c>
      <c r="B94" s="282"/>
      <c r="C94" s="282"/>
      <c r="D94" s="282"/>
      <c r="E94" s="312"/>
      <c r="F94" s="284"/>
      <c r="G94" s="285"/>
      <c r="H94" s="286"/>
      <c r="I94" s="286"/>
      <c r="J94" s="287"/>
      <c r="K94" s="315">
        <f t="shared" si="18"/>
        <v>0</v>
      </c>
      <c r="L94" s="78">
        <f t="shared" si="25"/>
        <v>0</v>
      </c>
      <c r="M94" s="150">
        <f t="shared" si="26"/>
        <v>0</v>
      </c>
      <c r="N94" s="303">
        <f t="shared" si="19"/>
      </c>
      <c r="O94" s="299">
        <f t="shared" si="32"/>
        <v>0</v>
      </c>
      <c r="P94" s="298">
        <f t="shared" si="20"/>
        <v>0</v>
      </c>
      <c r="Q94" s="69">
        <f t="shared" si="27"/>
        <v>0</v>
      </c>
      <c r="R94" s="300">
        <f t="shared" si="28"/>
      </c>
      <c r="S94" s="295">
        <f t="shared" si="21"/>
        <v>0</v>
      </c>
      <c r="T94" s="111">
        <f t="shared" si="29"/>
        <v>0</v>
      </c>
      <c r="U94" s="137"/>
      <c r="V94" s="328"/>
      <c r="W94" s="146">
        <f t="shared" si="33"/>
        <v>0</v>
      </c>
      <c r="X94" s="69">
        <f t="shared" si="30"/>
        <v>0</v>
      </c>
      <c r="Y94" s="70">
        <f t="shared" si="22"/>
      </c>
      <c r="Z94" s="148">
        <f t="shared" si="23"/>
        <v>0</v>
      </c>
      <c r="AA94" s="156">
        <f t="shared" si="24"/>
        <v>0</v>
      </c>
      <c r="AB94" s="141"/>
      <c r="AC94" s="322"/>
      <c r="AD94" s="322"/>
      <c r="AF94" s="341">
        <f t="shared" si="31"/>
        <v>0</v>
      </c>
    </row>
    <row r="95" spans="1:32" s="21" customFormat="1" ht="24.75" customHeight="1" hidden="1" outlineLevel="1">
      <c r="A95" s="184">
        <v>92</v>
      </c>
      <c r="B95" s="282"/>
      <c r="C95" s="282"/>
      <c r="D95" s="282"/>
      <c r="E95" s="312"/>
      <c r="F95" s="284"/>
      <c r="G95" s="285"/>
      <c r="H95" s="286"/>
      <c r="I95" s="286"/>
      <c r="J95" s="287"/>
      <c r="K95" s="315">
        <f t="shared" si="18"/>
        <v>0</v>
      </c>
      <c r="L95" s="78">
        <f t="shared" si="25"/>
        <v>0</v>
      </c>
      <c r="M95" s="150">
        <f t="shared" si="26"/>
        <v>0</v>
      </c>
      <c r="N95" s="303">
        <f t="shared" si="19"/>
      </c>
      <c r="O95" s="299">
        <f t="shared" si="32"/>
        <v>0</v>
      </c>
      <c r="P95" s="298">
        <f t="shared" si="20"/>
        <v>0</v>
      </c>
      <c r="Q95" s="69">
        <f t="shared" si="27"/>
        <v>0</v>
      </c>
      <c r="R95" s="300">
        <f t="shared" si="28"/>
      </c>
      <c r="S95" s="295">
        <f t="shared" si="21"/>
        <v>0</v>
      </c>
      <c r="T95" s="111">
        <f t="shared" si="29"/>
        <v>0</v>
      </c>
      <c r="U95" s="137"/>
      <c r="V95" s="328"/>
      <c r="W95" s="146">
        <f t="shared" si="33"/>
        <v>0</v>
      </c>
      <c r="X95" s="69">
        <f t="shared" si="30"/>
        <v>0</v>
      </c>
      <c r="Y95" s="70">
        <f t="shared" si="22"/>
      </c>
      <c r="Z95" s="148">
        <f t="shared" si="23"/>
        <v>0</v>
      </c>
      <c r="AA95" s="156">
        <f t="shared" si="24"/>
        <v>0</v>
      </c>
      <c r="AB95" s="141"/>
      <c r="AC95" s="322"/>
      <c r="AD95" s="322"/>
      <c r="AF95" s="341">
        <f t="shared" si="31"/>
        <v>0</v>
      </c>
    </row>
    <row r="96" spans="1:32" s="21" customFormat="1" ht="24.75" customHeight="1" hidden="1" outlineLevel="1">
      <c r="A96" s="184">
        <v>93</v>
      </c>
      <c r="B96" s="282"/>
      <c r="C96" s="282"/>
      <c r="D96" s="282"/>
      <c r="E96" s="312"/>
      <c r="F96" s="284"/>
      <c r="G96" s="285"/>
      <c r="H96" s="286"/>
      <c r="I96" s="286"/>
      <c r="J96" s="287"/>
      <c r="K96" s="315">
        <f t="shared" si="18"/>
        <v>0</v>
      </c>
      <c r="L96" s="78">
        <f t="shared" si="25"/>
        <v>0</v>
      </c>
      <c r="M96" s="150">
        <f t="shared" si="26"/>
        <v>0</v>
      </c>
      <c r="N96" s="303">
        <f t="shared" si="19"/>
      </c>
      <c r="O96" s="299">
        <f t="shared" si="32"/>
        <v>0</v>
      </c>
      <c r="P96" s="298">
        <f t="shared" si="20"/>
        <v>0</v>
      </c>
      <c r="Q96" s="69">
        <f t="shared" si="27"/>
        <v>0</v>
      </c>
      <c r="R96" s="300">
        <f t="shared" si="28"/>
      </c>
      <c r="S96" s="295">
        <f t="shared" si="21"/>
        <v>0</v>
      </c>
      <c r="T96" s="111">
        <f t="shared" si="29"/>
        <v>0</v>
      </c>
      <c r="U96" s="137"/>
      <c r="V96" s="328"/>
      <c r="W96" s="146">
        <f t="shared" si="33"/>
        <v>0</v>
      </c>
      <c r="X96" s="69">
        <f t="shared" si="30"/>
        <v>0</v>
      </c>
      <c r="Y96" s="70">
        <f t="shared" si="22"/>
      </c>
      <c r="Z96" s="148">
        <f t="shared" si="23"/>
        <v>0</v>
      </c>
      <c r="AA96" s="156">
        <f t="shared" si="24"/>
        <v>0</v>
      </c>
      <c r="AB96" s="141"/>
      <c r="AC96" s="322"/>
      <c r="AD96" s="322"/>
      <c r="AF96" s="341">
        <f t="shared" si="31"/>
        <v>0</v>
      </c>
    </row>
    <row r="97" spans="1:32" s="21" customFormat="1" ht="24.75" customHeight="1" hidden="1" outlineLevel="1">
      <c r="A97" s="184">
        <v>94</v>
      </c>
      <c r="B97" s="282"/>
      <c r="C97" s="282"/>
      <c r="D97" s="282"/>
      <c r="E97" s="312"/>
      <c r="F97" s="284"/>
      <c r="G97" s="285"/>
      <c r="H97" s="286"/>
      <c r="I97" s="286"/>
      <c r="J97" s="287"/>
      <c r="K97" s="315">
        <f t="shared" si="18"/>
        <v>0</v>
      </c>
      <c r="L97" s="78">
        <f t="shared" si="25"/>
        <v>0</v>
      </c>
      <c r="M97" s="150">
        <f t="shared" si="26"/>
        <v>0</v>
      </c>
      <c r="N97" s="303">
        <f t="shared" si="19"/>
      </c>
      <c r="O97" s="299">
        <f t="shared" si="32"/>
        <v>0</v>
      </c>
      <c r="P97" s="298">
        <f t="shared" si="20"/>
        <v>0</v>
      </c>
      <c r="Q97" s="69">
        <f t="shared" si="27"/>
        <v>0</v>
      </c>
      <c r="R97" s="300">
        <f t="shared" si="28"/>
      </c>
      <c r="S97" s="295">
        <f t="shared" si="21"/>
        <v>0</v>
      </c>
      <c r="T97" s="111">
        <f t="shared" si="29"/>
        <v>0</v>
      </c>
      <c r="U97" s="137"/>
      <c r="V97" s="328"/>
      <c r="W97" s="146">
        <f t="shared" si="33"/>
        <v>0</v>
      </c>
      <c r="X97" s="69">
        <f t="shared" si="30"/>
        <v>0</v>
      </c>
      <c r="Y97" s="70">
        <f t="shared" si="22"/>
      </c>
      <c r="Z97" s="148">
        <f t="shared" si="23"/>
        <v>0</v>
      </c>
      <c r="AA97" s="156">
        <f t="shared" si="24"/>
        <v>0</v>
      </c>
      <c r="AB97" s="141"/>
      <c r="AC97" s="322"/>
      <c r="AD97" s="322"/>
      <c r="AF97" s="341">
        <f t="shared" si="31"/>
        <v>0</v>
      </c>
    </row>
    <row r="98" spans="1:32" s="21" customFormat="1" ht="24.75" customHeight="1" hidden="1" outlineLevel="1">
      <c r="A98" s="184">
        <v>95</v>
      </c>
      <c r="B98" s="282"/>
      <c r="C98" s="282"/>
      <c r="D98" s="282"/>
      <c r="E98" s="312"/>
      <c r="F98" s="284"/>
      <c r="G98" s="285"/>
      <c r="H98" s="286"/>
      <c r="I98" s="286"/>
      <c r="J98" s="287"/>
      <c r="K98" s="315">
        <f t="shared" si="18"/>
        <v>0</v>
      </c>
      <c r="L98" s="78">
        <f t="shared" si="25"/>
        <v>0</v>
      </c>
      <c r="M98" s="150">
        <f t="shared" si="26"/>
        <v>0</v>
      </c>
      <c r="N98" s="303">
        <f t="shared" si="19"/>
      </c>
      <c r="O98" s="299">
        <f t="shared" si="32"/>
        <v>0</v>
      </c>
      <c r="P98" s="298">
        <f t="shared" si="20"/>
        <v>0</v>
      </c>
      <c r="Q98" s="69">
        <f t="shared" si="27"/>
        <v>0</v>
      </c>
      <c r="R98" s="300">
        <f t="shared" si="28"/>
      </c>
      <c r="S98" s="295">
        <f t="shared" si="21"/>
        <v>0</v>
      </c>
      <c r="T98" s="111">
        <f t="shared" si="29"/>
        <v>0</v>
      </c>
      <c r="U98" s="137"/>
      <c r="V98" s="328"/>
      <c r="W98" s="146">
        <f t="shared" si="33"/>
        <v>0</v>
      </c>
      <c r="X98" s="69">
        <f t="shared" si="30"/>
        <v>0</v>
      </c>
      <c r="Y98" s="70">
        <f t="shared" si="22"/>
      </c>
      <c r="Z98" s="148">
        <f t="shared" si="23"/>
        <v>0</v>
      </c>
      <c r="AA98" s="156">
        <f t="shared" si="24"/>
        <v>0</v>
      </c>
      <c r="AB98" s="141"/>
      <c r="AC98" s="322"/>
      <c r="AD98" s="322"/>
      <c r="AF98" s="341">
        <f t="shared" si="31"/>
        <v>0</v>
      </c>
    </row>
    <row r="99" spans="1:32" s="21" customFormat="1" ht="24.75" customHeight="1" hidden="1" outlineLevel="1">
      <c r="A99" s="184">
        <v>96</v>
      </c>
      <c r="B99" s="282"/>
      <c r="C99" s="282"/>
      <c r="D99" s="282"/>
      <c r="E99" s="312"/>
      <c r="F99" s="284"/>
      <c r="G99" s="285"/>
      <c r="H99" s="286"/>
      <c r="I99" s="286"/>
      <c r="J99" s="287"/>
      <c r="K99" s="315">
        <f t="shared" si="18"/>
        <v>0</v>
      </c>
      <c r="L99" s="78">
        <f t="shared" si="25"/>
        <v>0</v>
      </c>
      <c r="M99" s="150">
        <f t="shared" si="26"/>
        <v>0</v>
      </c>
      <c r="N99" s="303">
        <f t="shared" si="19"/>
      </c>
      <c r="O99" s="299">
        <f t="shared" si="32"/>
        <v>0</v>
      </c>
      <c r="P99" s="298">
        <f t="shared" si="20"/>
        <v>0</v>
      </c>
      <c r="Q99" s="69">
        <f t="shared" si="27"/>
        <v>0</v>
      </c>
      <c r="R99" s="300">
        <f t="shared" si="28"/>
      </c>
      <c r="S99" s="295">
        <f t="shared" si="21"/>
        <v>0</v>
      </c>
      <c r="T99" s="111">
        <f t="shared" si="29"/>
        <v>0</v>
      </c>
      <c r="U99" s="137"/>
      <c r="V99" s="328"/>
      <c r="W99" s="146">
        <f t="shared" si="33"/>
        <v>0</v>
      </c>
      <c r="X99" s="69">
        <f t="shared" si="30"/>
        <v>0</v>
      </c>
      <c r="Y99" s="70">
        <f t="shared" si="22"/>
      </c>
      <c r="Z99" s="148">
        <f t="shared" si="23"/>
        <v>0</v>
      </c>
      <c r="AA99" s="156">
        <f t="shared" si="24"/>
        <v>0</v>
      </c>
      <c r="AB99" s="141"/>
      <c r="AC99" s="322"/>
      <c r="AD99" s="322"/>
      <c r="AF99" s="341">
        <f t="shared" si="31"/>
        <v>0</v>
      </c>
    </row>
    <row r="100" spans="1:32" s="21" customFormat="1" ht="24.75" customHeight="1" hidden="1" outlineLevel="1">
      <c r="A100" s="184">
        <v>97</v>
      </c>
      <c r="B100" s="282"/>
      <c r="C100" s="282"/>
      <c r="D100" s="282"/>
      <c r="E100" s="312"/>
      <c r="F100" s="284"/>
      <c r="G100" s="285"/>
      <c r="H100" s="286"/>
      <c r="I100" s="286"/>
      <c r="J100" s="287"/>
      <c r="K100" s="315">
        <f t="shared" si="18"/>
        <v>0</v>
      </c>
      <c r="L100" s="78">
        <f t="shared" si="25"/>
        <v>0</v>
      </c>
      <c r="M100" s="150">
        <f t="shared" si="26"/>
        <v>0</v>
      </c>
      <c r="N100" s="303">
        <f t="shared" si="19"/>
      </c>
      <c r="O100" s="299">
        <f t="shared" si="32"/>
        <v>0</v>
      </c>
      <c r="P100" s="298">
        <f t="shared" si="20"/>
        <v>0</v>
      </c>
      <c r="Q100" s="69">
        <f t="shared" si="27"/>
        <v>0</v>
      </c>
      <c r="R100" s="300">
        <f t="shared" si="28"/>
      </c>
      <c r="S100" s="295">
        <f t="shared" si="21"/>
        <v>0</v>
      </c>
      <c r="T100" s="111">
        <f t="shared" si="29"/>
        <v>0</v>
      </c>
      <c r="U100" s="137"/>
      <c r="V100" s="328"/>
      <c r="W100" s="146">
        <f t="shared" si="33"/>
        <v>0</v>
      </c>
      <c r="X100" s="69">
        <f t="shared" si="30"/>
        <v>0</v>
      </c>
      <c r="Y100" s="70">
        <f t="shared" si="22"/>
      </c>
      <c r="Z100" s="148">
        <f t="shared" si="23"/>
        <v>0</v>
      </c>
      <c r="AA100" s="156">
        <f t="shared" si="24"/>
        <v>0</v>
      </c>
      <c r="AB100" s="141"/>
      <c r="AC100" s="322"/>
      <c r="AD100" s="322"/>
      <c r="AF100" s="341">
        <f t="shared" si="31"/>
        <v>0</v>
      </c>
    </row>
    <row r="101" spans="1:32" s="21" customFormat="1" ht="24.75" customHeight="1" hidden="1" outlineLevel="1">
      <c r="A101" s="184">
        <v>98</v>
      </c>
      <c r="B101" s="282"/>
      <c r="C101" s="282"/>
      <c r="D101" s="282"/>
      <c r="E101" s="312"/>
      <c r="F101" s="284"/>
      <c r="G101" s="285"/>
      <c r="H101" s="286"/>
      <c r="I101" s="286"/>
      <c r="J101" s="287"/>
      <c r="K101" s="315">
        <f t="shared" si="18"/>
        <v>0</v>
      </c>
      <c r="L101" s="78">
        <f t="shared" si="25"/>
        <v>0</v>
      </c>
      <c r="M101" s="150">
        <f t="shared" si="26"/>
        <v>0</v>
      </c>
      <c r="N101" s="303">
        <f t="shared" si="19"/>
      </c>
      <c r="O101" s="299">
        <f t="shared" si="32"/>
        <v>0</v>
      </c>
      <c r="P101" s="298">
        <f t="shared" si="20"/>
        <v>0</v>
      </c>
      <c r="Q101" s="69">
        <f t="shared" si="27"/>
        <v>0</v>
      </c>
      <c r="R101" s="300">
        <f t="shared" si="28"/>
      </c>
      <c r="S101" s="295">
        <f t="shared" si="21"/>
        <v>0</v>
      </c>
      <c r="T101" s="111">
        <f t="shared" si="29"/>
        <v>0</v>
      </c>
      <c r="U101" s="137"/>
      <c r="V101" s="328"/>
      <c r="W101" s="146">
        <f t="shared" si="33"/>
        <v>0</v>
      </c>
      <c r="X101" s="69">
        <f t="shared" si="30"/>
        <v>0</v>
      </c>
      <c r="Y101" s="70">
        <f t="shared" si="22"/>
      </c>
      <c r="Z101" s="148">
        <f t="shared" si="23"/>
        <v>0</v>
      </c>
      <c r="AA101" s="156">
        <f t="shared" si="24"/>
        <v>0</v>
      </c>
      <c r="AB101" s="141"/>
      <c r="AC101" s="322"/>
      <c r="AD101" s="322"/>
      <c r="AF101" s="341">
        <f t="shared" si="31"/>
        <v>0</v>
      </c>
    </row>
    <row r="102" spans="1:32" s="21" customFormat="1" ht="24.75" customHeight="1" hidden="1" outlineLevel="1">
      <c r="A102" s="184">
        <v>99</v>
      </c>
      <c r="B102" s="282"/>
      <c r="C102" s="282"/>
      <c r="D102" s="282"/>
      <c r="E102" s="312"/>
      <c r="F102" s="284"/>
      <c r="G102" s="285"/>
      <c r="H102" s="286"/>
      <c r="I102" s="286"/>
      <c r="J102" s="287"/>
      <c r="K102" s="315">
        <f t="shared" si="18"/>
        <v>0</v>
      </c>
      <c r="L102" s="78">
        <f t="shared" si="25"/>
        <v>0</v>
      </c>
      <c r="M102" s="150">
        <f t="shared" si="26"/>
        <v>0</v>
      </c>
      <c r="N102" s="303">
        <f t="shared" si="19"/>
      </c>
      <c r="O102" s="299">
        <f t="shared" si="32"/>
        <v>0</v>
      </c>
      <c r="P102" s="298">
        <f t="shared" si="20"/>
        <v>0</v>
      </c>
      <c r="Q102" s="69">
        <f t="shared" si="27"/>
        <v>0</v>
      </c>
      <c r="R102" s="300">
        <f t="shared" si="28"/>
      </c>
      <c r="S102" s="295">
        <f t="shared" si="21"/>
        <v>0</v>
      </c>
      <c r="T102" s="111">
        <f t="shared" si="29"/>
        <v>0</v>
      </c>
      <c r="U102" s="137"/>
      <c r="V102" s="328"/>
      <c r="W102" s="146">
        <f t="shared" si="33"/>
        <v>0</v>
      </c>
      <c r="X102" s="69">
        <f t="shared" si="30"/>
        <v>0</v>
      </c>
      <c r="Y102" s="70">
        <f t="shared" si="22"/>
      </c>
      <c r="Z102" s="148">
        <f t="shared" si="23"/>
        <v>0</v>
      </c>
      <c r="AA102" s="156">
        <f t="shared" si="24"/>
        <v>0</v>
      </c>
      <c r="AB102" s="141"/>
      <c r="AC102" s="322"/>
      <c r="AD102" s="322"/>
      <c r="AF102" s="341">
        <f t="shared" si="31"/>
        <v>0</v>
      </c>
    </row>
    <row r="103" spans="1:32" s="21" customFormat="1" ht="24.75" customHeight="1" hidden="1" outlineLevel="1">
      <c r="A103" s="184">
        <v>100</v>
      </c>
      <c r="B103" s="282"/>
      <c r="C103" s="282"/>
      <c r="D103" s="282"/>
      <c r="E103" s="312"/>
      <c r="F103" s="284"/>
      <c r="G103" s="285"/>
      <c r="H103" s="286"/>
      <c r="I103" s="286"/>
      <c r="J103" s="287"/>
      <c r="K103" s="315">
        <f t="shared" si="18"/>
        <v>0</v>
      </c>
      <c r="L103" s="78">
        <f t="shared" si="25"/>
        <v>0</v>
      </c>
      <c r="M103" s="150">
        <f t="shared" si="26"/>
        <v>0</v>
      </c>
      <c r="N103" s="303">
        <f t="shared" si="19"/>
      </c>
      <c r="O103" s="299">
        <f t="shared" si="32"/>
        <v>0</v>
      </c>
      <c r="P103" s="298">
        <f t="shared" si="20"/>
        <v>0</v>
      </c>
      <c r="Q103" s="69">
        <f t="shared" si="27"/>
        <v>0</v>
      </c>
      <c r="R103" s="300">
        <f t="shared" si="28"/>
      </c>
      <c r="S103" s="295">
        <f t="shared" si="21"/>
        <v>0</v>
      </c>
      <c r="T103" s="111">
        <f t="shared" si="29"/>
        <v>0</v>
      </c>
      <c r="U103" s="137"/>
      <c r="V103" s="328"/>
      <c r="W103" s="146">
        <f t="shared" si="33"/>
        <v>0</v>
      </c>
      <c r="X103" s="69">
        <f t="shared" si="30"/>
        <v>0</v>
      </c>
      <c r="Y103" s="70">
        <f t="shared" si="22"/>
      </c>
      <c r="Z103" s="148">
        <f t="shared" si="23"/>
        <v>0</v>
      </c>
      <c r="AA103" s="156">
        <f t="shared" si="24"/>
        <v>0</v>
      </c>
      <c r="AB103" s="141"/>
      <c r="AC103" s="322"/>
      <c r="AD103" s="322"/>
      <c r="AF103" s="341">
        <f t="shared" si="31"/>
        <v>0</v>
      </c>
    </row>
    <row r="104" spans="1:32" s="21" customFormat="1" ht="24.75" customHeight="1" hidden="1" outlineLevel="1">
      <c r="A104" s="184">
        <v>101</v>
      </c>
      <c r="B104" s="282"/>
      <c r="C104" s="282"/>
      <c r="D104" s="282"/>
      <c r="E104" s="312"/>
      <c r="F104" s="284"/>
      <c r="G104" s="285"/>
      <c r="H104" s="286"/>
      <c r="I104" s="286"/>
      <c r="J104" s="287"/>
      <c r="K104" s="315">
        <f t="shared" si="18"/>
        <v>0</v>
      </c>
      <c r="L104" s="78">
        <f t="shared" si="25"/>
        <v>0</v>
      </c>
      <c r="M104" s="150">
        <f t="shared" si="26"/>
        <v>0</v>
      </c>
      <c r="N104" s="303">
        <f t="shared" si="19"/>
      </c>
      <c r="O104" s="299">
        <f t="shared" si="32"/>
        <v>0</v>
      </c>
      <c r="P104" s="298">
        <f t="shared" si="20"/>
        <v>0</v>
      </c>
      <c r="Q104" s="69">
        <f t="shared" si="27"/>
        <v>0</v>
      </c>
      <c r="R104" s="300">
        <f t="shared" si="28"/>
      </c>
      <c r="S104" s="295">
        <f t="shared" si="21"/>
        <v>0</v>
      </c>
      <c r="T104" s="111">
        <f t="shared" si="29"/>
        <v>0</v>
      </c>
      <c r="U104" s="137"/>
      <c r="V104" s="328"/>
      <c r="W104" s="146">
        <f t="shared" si="33"/>
        <v>0</v>
      </c>
      <c r="X104" s="69">
        <f t="shared" si="30"/>
        <v>0</v>
      </c>
      <c r="Y104" s="70">
        <f t="shared" si="22"/>
      </c>
      <c r="Z104" s="148">
        <f t="shared" si="23"/>
        <v>0</v>
      </c>
      <c r="AA104" s="156">
        <f t="shared" si="24"/>
        <v>0</v>
      </c>
      <c r="AB104" s="141"/>
      <c r="AC104" s="322"/>
      <c r="AD104" s="322"/>
      <c r="AF104" s="341">
        <f t="shared" si="31"/>
        <v>0</v>
      </c>
    </row>
    <row r="105" spans="1:32" s="21" customFormat="1" ht="24.75" customHeight="1" hidden="1" outlineLevel="1">
      <c r="A105" s="184">
        <v>102</v>
      </c>
      <c r="B105" s="282"/>
      <c r="C105" s="282"/>
      <c r="D105" s="282"/>
      <c r="E105" s="312"/>
      <c r="F105" s="284"/>
      <c r="G105" s="285"/>
      <c r="H105" s="286"/>
      <c r="I105" s="286"/>
      <c r="J105" s="287"/>
      <c r="K105" s="315">
        <f t="shared" si="18"/>
        <v>0</v>
      </c>
      <c r="L105" s="78">
        <f t="shared" si="25"/>
        <v>0</v>
      </c>
      <c r="M105" s="150">
        <f t="shared" si="26"/>
        <v>0</v>
      </c>
      <c r="N105" s="303">
        <f t="shared" si="19"/>
      </c>
      <c r="O105" s="299">
        <f t="shared" si="32"/>
        <v>0</v>
      </c>
      <c r="P105" s="298">
        <f t="shared" si="20"/>
        <v>0</v>
      </c>
      <c r="Q105" s="69">
        <f t="shared" si="27"/>
        <v>0</v>
      </c>
      <c r="R105" s="300">
        <f t="shared" si="28"/>
      </c>
      <c r="S105" s="295">
        <f t="shared" si="21"/>
        <v>0</v>
      </c>
      <c r="T105" s="111">
        <f t="shared" si="29"/>
        <v>0</v>
      </c>
      <c r="U105" s="137"/>
      <c r="V105" s="328"/>
      <c r="W105" s="146">
        <f t="shared" si="33"/>
        <v>0</v>
      </c>
      <c r="X105" s="69">
        <f t="shared" si="30"/>
        <v>0</v>
      </c>
      <c r="Y105" s="70">
        <f t="shared" si="22"/>
      </c>
      <c r="Z105" s="148">
        <f t="shared" si="23"/>
        <v>0</v>
      </c>
      <c r="AA105" s="156">
        <f t="shared" si="24"/>
        <v>0</v>
      </c>
      <c r="AB105" s="141"/>
      <c r="AC105" s="322"/>
      <c r="AD105" s="322"/>
      <c r="AF105" s="341">
        <f t="shared" si="31"/>
        <v>0</v>
      </c>
    </row>
    <row r="106" spans="1:32" s="21" customFormat="1" ht="24.75" customHeight="1" hidden="1" outlineLevel="1">
      <c r="A106" s="184">
        <v>103</v>
      </c>
      <c r="B106" s="282"/>
      <c r="C106" s="282"/>
      <c r="D106" s="282"/>
      <c r="E106" s="312"/>
      <c r="F106" s="284"/>
      <c r="G106" s="285"/>
      <c r="H106" s="286"/>
      <c r="I106" s="286"/>
      <c r="J106" s="287"/>
      <c r="K106" s="315">
        <f t="shared" si="18"/>
        <v>0</v>
      </c>
      <c r="L106" s="78">
        <f t="shared" si="25"/>
        <v>0</v>
      </c>
      <c r="M106" s="150">
        <f t="shared" si="26"/>
        <v>0</v>
      </c>
      <c r="N106" s="303">
        <f t="shared" si="19"/>
      </c>
      <c r="O106" s="299">
        <f t="shared" si="32"/>
        <v>0</v>
      </c>
      <c r="P106" s="298">
        <f t="shared" si="20"/>
        <v>0</v>
      </c>
      <c r="Q106" s="69">
        <f t="shared" si="27"/>
        <v>0</v>
      </c>
      <c r="R106" s="300">
        <f t="shared" si="28"/>
      </c>
      <c r="S106" s="295">
        <f t="shared" si="21"/>
        <v>0</v>
      </c>
      <c r="T106" s="111">
        <f t="shared" si="29"/>
        <v>0</v>
      </c>
      <c r="U106" s="137"/>
      <c r="V106" s="328"/>
      <c r="W106" s="146">
        <f t="shared" si="33"/>
        <v>0</v>
      </c>
      <c r="X106" s="69">
        <f t="shared" si="30"/>
        <v>0</v>
      </c>
      <c r="Y106" s="70">
        <f t="shared" si="22"/>
      </c>
      <c r="Z106" s="148">
        <f t="shared" si="23"/>
        <v>0</v>
      </c>
      <c r="AA106" s="156">
        <f t="shared" si="24"/>
        <v>0</v>
      </c>
      <c r="AB106" s="141"/>
      <c r="AC106" s="322"/>
      <c r="AD106" s="322"/>
      <c r="AF106" s="341">
        <f t="shared" si="31"/>
        <v>0</v>
      </c>
    </row>
    <row r="107" spans="1:32" s="21" customFormat="1" ht="24.75" customHeight="1" hidden="1" outlineLevel="1">
      <c r="A107" s="184">
        <v>104</v>
      </c>
      <c r="B107" s="282"/>
      <c r="C107" s="282"/>
      <c r="D107" s="282"/>
      <c r="E107" s="312"/>
      <c r="F107" s="284"/>
      <c r="G107" s="285"/>
      <c r="H107" s="286"/>
      <c r="I107" s="286"/>
      <c r="J107" s="287"/>
      <c r="K107" s="315">
        <f t="shared" si="18"/>
        <v>0</v>
      </c>
      <c r="L107" s="78">
        <f t="shared" si="25"/>
        <v>0</v>
      </c>
      <c r="M107" s="150">
        <f t="shared" si="26"/>
        <v>0</v>
      </c>
      <c r="N107" s="303">
        <f t="shared" si="19"/>
      </c>
      <c r="O107" s="299">
        <f t="shared" si="32"/>
        <v>0</v>
      </c>
      <c r="P107" s="298">
        <f t="shared" si="20"/>
        <v>0</v>
      </c>
      <c r="Q107" s="69">
        <f t="shared" si="27"/>
        <v>0</v>
      </c>
      <c r="R107" s="300">
        <f t="shared" si="28"/>
      </c>
      <c r="S107" s="295">
        <f t="shared" si="21"/>
        <v>0</v>
      </c>
      <c r="T107" s="111">
        <f t="shared" si="29"/>
        <v>0</v>
      </c>
      <c r="U107" s="137"/>
      <c r="V107" s="328"/>
      <c r="W107" s="146">
        <f t="shared" si="33"/>
        <v>0</v>
      </c>
      <c r="X107" s="69">
        <f t="shared" si="30"/>
        <v>0</v>
      </c>
      <c r="Y107" s="70">
        <f t="shared" si="22"/>
      </c>
      <c r="Z107" s="148">
        <f t="shared" si="23"/>
        <v>0</v>
      </c>
      <c r="AA107" s="156">
        <f t="shared" si="24"/>
        <v>0</v>
      </c>
      <c r="AB107" s="141"/>
      <c r="AC107" s="322"/>
      <c r="AD107" s="322"/>
      <c r="AF107" s="341">
        <f t="shared" si="31"/>
        <v>0</v>
      </c>
    </row>
    <row r="108" spans="1:32" s="21" customFormat="1" ht="24.75" customHeight="1" hidden="1" outlineLevel="1">
      <c r="A108" s="184">
        <v>105</v>
      </c>
      <c r="B108" s="282"/>
      <c r="C108" s="282"/>
      <c r="D108" s="282"/>
      <c r="E108" s="312"/>
      <c r="F108" s="284"/>
      <c r="G108" s="285"/>
      <c r="H108" s="286"/>
      <c r="I108" s="286"/>
      <c r="J108" s="287"/>
      <c r="K108" s="315">
        <f t="shared" si="18"/>
        <v>0</v>
      </c>
      <c r="L108" s="78">
        <f t="shared" si="25"/>
        <v>0</v>
      </c>
      <c r="M108" s="150">
        <f t="shared" si="26"/>
        <v>0</v>
      </c>
      <c r="N108" s="303">
        <f t="shared" si="19"/>
      </c>
      <c r="O108" s="299">
        <f t="shared" si="32"/>
        <v>0</v>
      </c>
      <c r="P108" s="298">
        <f t="shared" si="20"/>
        <v>0</v>
      </c>
      <c r="Q108" s="69">
        <f t="shared" si="27"/>
        <v>0</v>
      </c>
      <c r="R108" s="300">
        <f t="shared" si="28"/>
      </c>
      <c r="S108" s="295">
        <f t="shared" si="21"/>
        <v>0</v>
      </c>
      <c r="T108" s="111">
        <f t="shared" si="29"/>
        <v>0</v>
      </c>
      <c r="U108" s="137"/>
      <c r="V108" s="328"/>
      <c r="W108" s="146">
        <f t="shared" si="33"/>
        <v>0</v>
      </c>
      <c r="X108" s="69">
        <f t="shared" si="30"/>
        <v>0</v>
      </c>
      <c r="Y108" s="70">
        <f t="shared" si="22"/>
      </c>
      <c r="Z108" s="148">
        <f t="shared" si="23"/>
        <v>0</v>
      </c>
      <c r="AA108" s="156">
        <f t="shared" si="24"/>
        <v>0</v>
      </c>
      <c r="AB108" s="141"/>
      <c r="AC108" s="322"/>
      <c r="AD108" s="322"/>
      <c r="AF108" s="341">
        <f t="shared" si="31"/>
        <v>0</v>
      </c>
    </row>
    <row r="109" spans="1:32" s="21" customFormat="1" ht="24.75" customHeight="1" hidden="1" outlineLevel="1">
      <c r="A109" s="184">
        <v>106</v>
      </c>
      <c r="B109" s="282"/>
      <c r="C109" s="282"/>
      <c r="D109" s="282"/>
      <c r="E109" s="312"/>
      <c r="F109" s="284"/>
      <c r="G109" s="285"/>
      <c r="H109" s="286"/>
      <c r="I109" s="286"/>
      <c r="J109" s="287"/>
      <c r="K109" s="315">
        <f t="shared" si="18"/>
        <v>0</v>
      </c>
      <c r="L109" s="78">
        <f t="shared" si="25"/>
        <v>0</v>
      </c>
      <c r="M109" s="150">
        <f t="shared" si="26"/>
        <v>0</v>
      </c>
      <c r="N109" s="303">
        <f t="shared" si="19"/>
      </c>
      <c r="O109" s="299">
        <f t="shared" si="32"/>
        <v>0</v>
      </c>
      <c r="P109" s="298">
        <f t="shared" si="20"/>
        <v>0</v>
      </c>
      <c r="Q109" s="69">
        <f t="shared" si="27"/>
        <v>0</v>
      </c>
      <c r="R109" s="300">
        <f t="shared" si="28"/>
      </c>
      <c r="S109" s="295">
        <f t="shared" si="21"/>
        <v>0</v>
      </c>
      <c r="T109" s="111">
        <f t="shared" si="29"/>
        <v>0</v>
      </c>
      <c r="U109" s="137"/>
      <c r="V109" s="328"/>
      <c r="W109" s="146">
        <f t="shared" si="33"/>
        <v>0</v>
      </c>
      <c r="X109" s="69">
        <f t="shared" si="30"/>
        <v>0</v>
      </c>
      <c r="Y109" s="70">
        <f t="shared" si="22"/>
      </c>
      <c r="Z109" s="148">
        <f t="shared" si="23"/>
        <v>0</v>
      </c>
      <c r="AA109" s="156">
        <f t="shared" si="24"/>
        <v>0</v>
      </c>
      <c r="AB109" s="141"/>
      <c r="AC109" s="322"/>
      <c r="AD109" s="322"/>
      <c r="AF109" s="341">
        <f t="shared" si="31"/>
        <v>0</v>
      </c>
    </row>
    <row r="110" spans="1:32" s="21" customFormat="1" ht="24.75" customHeight="1" hidden="1" outlineLevel="1">
      <c r="A110" s="184">
        <v>107</v>
      </c>
      <c r="B110" s="282"/>
      <c r="C110" s="282"/>
      <c r="D110" s="282"/>
      <c r="E110" s="312"/>
      <c r="F110" s="284"/>
      <c r="G110" s="285"/>
      <c r="H110" s="286"/>
      <c r="I110" s="286"/>
      <c r="J110" s="287"/>
      <c r="K110" s="315">
        <f t="shared" si="18"/>
        <v>0</v>
      </c>
      <c r="L110" s="78">
        <f t="shared" si="25"/>
        <v>0</v>
      </c>
      <c r="M110" s="150">
        <f t="shared" si="26"/>
        <v>0</v>
      </c>
      <c r="N110" s="303">
        <f t="shared" si="19"/>
      </c>
      <c r="O110" s="299">
        <f t="shared" si="32"/>
        <v>0</v>
      </c>
      <c r="P110" s="298">
        <f t="shared" si="20"/>
        <v>0</v>
      </c>
      <c r="Q110" s="69">
        <f t="shared" si="27"/>
        <v>0</v>
      </c>
      <c r="R110" s="300">
        <f t="shared" si="28"/>
      </c>
      <c r="S110" s="295">
        <f t="shared" si="21"/>
        <v>0</v>
      </c>
      <c r="T110" s="111">
        <f t="shared" si="29"/>
        <v>0</v>
      </c>
      <c r="U110" s="137"/>
      <c r="V110" s="328"/>
      <c r="W110" s="146">
        <f t="shared" si="33"/>
        <v>0</v>
      </c>
      <c r="X110" s="69">
        <f t="shared" si="30"/>
        <v>0</v>
      </c>
      <c r="Y110" s="70">
        <f t="shared" si="22"/>
      </c>
      <c r="Z110" s="148">
        <f t="shared" si="23"/>
        <v>0</v>
      </c>
      <c r="AA110" s="156">
        <f t="shared" si="24"/>
        <v>0</v>
      </c>
      <c r="AB110" s="141"/>
      <c r="AC110" s="322"/>
      <c r="AD110" s="322"/>
      <c r="AF110" s="341">
        <f t="shared" si="31"/>
        <v>0</v>
      </c>
    </row>
    <row r="111" spans="1:32" s="21" customFormat="1" ht="24.75" customHeight="1" hidden="1" outlineLevel="1">
      <c r="A111" s="184">
        <v>108</v>
      </c>
      <c r="B111" s="282"/>
      <c r="C111" s="282"/>
      <c r="D111" s="282"/>
      <c r="E111" s="312"/>
      <c r="F111" s="284"/>
      <c r="G111" s="285"/>
      <c r="H111" s="286"/>
      <c r="I111" s="286"/>
      <c r="J111" s="287"/>
      <c r="K111" s="315">
        <f t="shared" si="18"/>
        <v>0</v>
      </c>
      <c r="L111" s="78">
        <f t="shared" si="25"/>
        <v>0</v>
      </c>
      <c r="M111" s="150">
        <f t="shared" si="26"/>
        <v>0</v>
      </c>
      <c r="N111" s="303">
        <f t="shared" si="19"/>
      </c>
      <c r="O111" s="299">
        <f t="shared" si="32"/>
        <v>0</v>
      </c>
      <c r="P111" s="298">
        <f t="shared" si="20"/>
        <v>0</v>
      </c>
      <c r="Q111" s="69">
        <f t="shared" si="27"/>
        <v>0</v>
      </c>
      <c r="R111" s="300">
        <f t="shared" si="28"/>
      </c>
      <c r="S111" s="295">
        <f t="shared" si="21"/>
        <v>0</v>
      </c>
      <c r="T111" s="111">
        <f t="shared" si="29"/>
        <v>0</v>
      </c>
      <c r="U111" s="137"/>
      <c r="V111" s="328"/>
      <c r="W111" s="146">
        <f t="shared" si="33"/>
        <v>0</v>
      </c>
      <c r="X111" s="69">
        <f t="shared" si="30"/>
        <v>0</v>
      </c>
      <c r="Y111" s="70">
        <f t="shared" si="22"/>
      </c>
      <c r="Z111" s="148">
        <f t="shared" si="23"/>
        <v>0</v>
      </c>
      <c r="AA111" s="156">
        <f t="shared" si="24"/>
        <v>0</v>
      </c>
      <c r="AB111" s="141"/>
      <c r="AC111" s="322"/>
      <c r="AD111" s="322"/>
      <c r="AF111" s="341">
        <f t="shared" si="31"/>
        <v>0</v>
      </c>
    </row>
    <row r="112" spans="1:32" s="21" customFormat="1" ht="24.75" customHeight="1" hidden="1" outlineLevel="1">
      <c r="A112" s="184">
        <v>109</v>
      </c>
      <c r="B112" s="282"/>
      <c r="C112" s="282"/>
      <c r="D112" s="282"/>
      <c r="E112" s="312"/>
      <c r="F112" s="284"/>
      <c r="G112" s="285"/>
      <c r="H112" s="286"/>
      <c r="I112" s="286"/>
      <c r="J112" s="287"/>
      <c r="K112" s="315">
        <f t="shared" si="18"/>
        <v>0</v>
      </c>
      <c r="L112" s="78">
        <f t="shared" si="25"/>
        <v>0</v>
      </c>
      <c r="M112" s="150">
        <f t="shared" si="26"/>
        <v>0</v>
      </c>
      <c r="N112" s="303">
        <f t="shared" si="19"/>
      </c>
      <c r="O112" s="299">
        <f t="shared" si="32"/>
        <v>0</v>
      </c>
      <c r="P112" s="298">
        <f t="shared" si="20"/>
        <v>0</v>
      </c>
      <c r="Q112" s="69">
        <f t="shared" si="27"/>
        <v>0</v>
      </c>
      <c r="R112" s="300">
        <f t="shared" si="28"/>
      </c>
      <c r="S112" s="295">
        <f t="shared" si="21"/>
        <v>0</v>
      </c>
      <c r="T112" s="111">
        <f t="shared" si="29"/>
        <v>0</v>
      </c>
      <c r="U112" s="137"/>
      <c r="V112" s="328"/>
      <c r="W112" s="146">
        <f t="shared" si="33"/>
        <v>0</v>
      </c>
      <c r="X112" s="69">
        <f t="shared" si="30"/>
        <v>0</v>
      </c>
      <c r="Y112" s="70">
        <f t="shared" si="22"/>
      </c>
      <c r="Z112" s="148">
        <f t="shared" si="23"/>
        <v>0</v>
      </c>
      <c r="AA112" s="156">
        <f t="shared" si="24"/>
        <v>0</v>
      </c>
      <c r="AB112" s="141"/>
      <c r="AC112" s="322"/>
      <c r="AD112" s="322"/>
      <c r="AF112" s="341">
        <f t="shared" si="31"/>
        <v>0</v>
      </c>
    </row>
    <row r="113" spans="1:32" s="21" customFormat="1" ht="24.75" customHeight="1" hidden="1" outlineLevel="1">
      <c r="A113" s="184">
        <v>110</v>
      </c>
      <c r="B113" s="282"/>
      <c r="C113" s="282"/>
      <c r="D113" s="282"/>
      <c r="E113" s="312"/>
      <c r="F113" s="284"/>
      <c r="G113" s="285"/>
      <c r="H113" s="286"/>
      <c r="I113" s="286"/>
      <c r="J113" s="287"/>
      <c r="K113" s="315">
        <f t="shared" si="18"/>
        <v>0</v>
      </c>
      <c r="L113" s="78">
        <f t="shared" si="25"/>
        <v>0</v>
      </c>
      <c r="M113" s="150">
        <f t="shared" si="26"/>
        <v>0</v>
      </c>
      <c r="N113" s="303">
        <f t="shared" si="19"/>
      </c>
      <c r="O113" s="299">
        <f t="shared" si="32"/>
        <v>0</v>
      </c>
      <c r="P113" s="298">
        <f t="shared" si="20"/>
        <v>0</v>
      </c>
      <c r="Q113" s="69">
        <f t="shared" si="27"/>
        <v>0</v>
      </c>
      <c r="R113" s="300">
        <f t="shared" si="28"/>
      </c>
      <c r="S113" s="295">
        <f t="shared" si="21"/>
        <v>0</v>
      </c>
      <c r="T113" s="111">
        <f t="shared" si="29"/>
        <v>0</v>
      </c>
      <c r="U113" s="137"/>
      <c r="V113" s="328"/>
      <c r="W113" s="146">
        <f t="shared" si="33"/>
        <v>0</v>
      </c>
      <c r="X113" s="69">
        <f t="shared" si="30"/>
        <v>0</v>
      </c>
      <c r="Y113" s="70">
        <f t="shared" si="22"/>
      </c>
      <c r="Z113" s="148">
        <f t="shared" si="23"/>
        <v>0</v>
      </c>
      <c r="AA113" s="156">
        <f t="shared" si="24"/>
        <v>0</v>
      </c>
      <c r="AB113" s="141"/>
      <c r="AC113" s="322"/>
      <c r="AD113" s="322"/>
      <c r="AF113" s="341">
        <f t="shared" si="31"/>
        <v>0</v>
      </c>
    </row>
    <row r="114" spans="1:32" s="21" customFormat="1" ht="24.75" customHeight="1" hidden="1" outlineLevel="1">
      <c r="A114" s="184">
        <v>111</v>
      </c>
      <c r="B114" s="282"/>
      <c r="C114" s="282"/>
      <c r="D114" s="282"/>
      <c r="E114" s="312"/>
      <c r="F114" s="284"/>
      <c r="G114" s="285"/>
      <c r="H114" s="286"/>
      <c r="I114" s="286"/>
      <c r="J114" s="287"/>
      <c r="K114" s="315">
        <f t="shared" si="18"/>
        <v>0</v>
      </c>
      <c r="L114" s="78">
        <f t="shared" si="25"/>
        <v>0</v>
      </c>
      <c r="M114" s="150">
        <f t="shared" si="26"/>
        <v>0</v>
      </c>
      <c r="N114" s="303">
        <f t="shared" si="19"/>
      </c>
      <c r="O114" s="299">
        <f t="shared" si="32"/>
        <v>0</v>
      </c>
      <c r="P114" s="298">
        <f t="shared" si="20"/>
        <v>0</v>
      </c>
      <c r="Q114" s="69">
        <f t="shared" si="27"/>
        <v>0</v>
      </c>
      <c r="R114" s="300">
        <f t="shared" si="28"/>
      </c>
      <c r="S114" s="295">
        <f t="shared" si="21"/>
        <v>0</v>
      </c>
      <c r="T114" s="111">
        <f t="shared" si="29"/>
        <v>0</v>
      </c>
      <c r="U114" s="137"/>
      <c r="V114" s="328"/>
      <c r="W114" s="146">
        <f t="shared" si="33"/>
        <v>0</v>
      </c>
      <c r="X114" s="69">
        <f t="shared" si="30"/>
        <v>0</v>
      </c>
      <c r="Y114" s="70">
        <f t="shared" si="22"/>
      </c>
      <c r="Z114" s="148">
        <f t="shared" si="23"/>
        <v>0</v>
      </c>
      <c r="AA114" s="156">
        <f t="shared" si="24"/>
        <v>0</v>
      </c>
      <c r="AB114" s="141"/>
      <c r="AC114" s="322"/>
      <c r="AD114" s="322"/>
      <c r="AF114" s="341">
        <f t="shared" si="31"/>
        <v>0</v>
      </c>
    </row>
    <row r="115" spans="1:32" s="21" customFormat="1" ht="24.75" customHeight="1" hidden="1" outlineLevel="1">
      <c r="A115" s="184">
        <v>112</v>
      </c>
      <c r="B115" s="282"/>
      <c r="C115" s="282"/>
      <c r="D115" s="282"/>
      <c r="E115" s="312"/>
      <c r="F115" s="284"/>
      <c r="G115" s="285"/>
      <c r="H115" s="286"/>
      <c r="I115" s="286"/>
      <c r="J115" s="287"/>
      <c r="K115" s="315">
        <f t="shared" si="18"/>
        <v>0</v>
      </c>
      <c r="L115" s="78">
        <f t="shared" si="25"/>
        <v>0</v>
      </c>
      <c r="M115" s="150">
        <f t="shared" si="26"/>
        <v>0</v>
      </c>
      <c r="N115" s="303">
        <f t="shared" si="19"/>
      </c>
      <c r="O115" s="299">
        <f t="shared" si="32"/>
        <v>0</v>
      </c>
      <c r="P115" s="298">
        <f t="shared" si="20"/>
        <v>0</v>
      </c>
      <c r="Q115" s="69">
        <f t="shared" si="27"/>
        <v>0</v>
      </c>
      <c r="R115" s="300">
        <f t="shared" si="28"/>
      </c>
      <c r="S115" s="295">
        <f t="shared" si="21"/>
        <v>0</v>
      </c>
      <c r="T115" s="111">
        <f t="shared" si="29"/>
        <v>0</v>
      </c>
      <c r="U115" s="137"/>
      <c r="V115" s="328"/>
      <c r="W115" s="146">
        <f t="shared" si="33"/>
        <v>0</v>
      </c>
      <c r="X115" s="69">
        <f t="shared" si="30"/>
        <v>0</v>
      </c>
      <c r="Y115" s="70">
        <f t="shared" si="22"/>
      </c>
      <c r="Z115" s="148">
        <f t="shared" si="23"/>
        <v>0</v>
      </c>
      <c r="AA115" s="156">
        <f t="shared" si="24"/>
        <v>0</v>
      </c>
      <c r="AB115" s="141"/>
      <c r="AC115" s="322"/>
      <c r="AD115" s="322"/>
      <c r="AF115" s="341">
        <f t="shared" si="31"/>
        <v>0</v>
      </c>
    </row>
    <row r="116" spans="1:32" s="21" customFormat="1" ht="24.75" customHeight="1" hidden="1" outlineLevel="1">
      <c r="A116" s="184">
        <v>113</v>
      </c>
      <c r="B116" s="282"/>
      <c r="C116" s="282"/>
      <c r="D116" s="282"/>
      <c r="E116" s="312"/>
      <c r="F116" s="284"/>
      <c r="G116" s="285"/>
      <c r="H116" s="286"/>
      <c r="I116" s="286"/>
      <c r="J116" s="287"/>
      <c r="K116" s="315">
        <f t="shared" si="18"/>
        <v>0</v>
      </c>
      <c r="L116" s="78">
        <f t="shared" si="25"/>
        <v>0</v>
      </c>
      <c r="M116" s="150">
        <f t="shared" si="26"/>
        <v>0</v>
      </c>
      <c r="N116" s="303">
        <f t="shared" si="19"/>
      </c>
      <c r="O116" s="299">
        <f t="shared" si="32"/>
        <v>0</v>
      </c>
      <c r="P116" s="298">
        <f t="shared" si="20"/>
        <v>0</v>
      </c>
      <c r="Q116" s="69">
        <f t="shared" si="27"/>
        <v>0</v>
      </c>
      <c r="R116" s="300">
        <f t="shared" si="28"/>
      </c>
      <c r="S116" s="295">
        <f t="shared" si="21"/>
        <v>0</v>
      </c>
      <c r="T116" s="111">
        <f t="shared" si="29"/>
        <v>0</v>
      </c>
      <c r="U116" s="137"/>
      <c r="V116" s="328"/>
      <c r="W116" s="146">
        <f t="shared" si="33"/>
        <v>0</v>
      </c>
      <c r="X116" s="69">
        <f t="shared" si="30"/>
        <v>0</v>
      </c>
      <c r="Y116" s="70">
        <f t="shared" si="22"/>
      </c>
      <c r="Z116" s="148">
        <f t="shared" si="23"/>
        <v>0</v>
      </c>
      <c r="AA116" s="156">
        <f t="shared" si="24"/>
        <v>0</v>
      </c>
      <c r="AB116" s="141"/>
      <c r="AC116" s="322"/>
      <c r="AD116" s="322"/>
      <c r="AF116" s="341">
        <f t="shared" si="31"/>
        <v>0</v>
      </c>
    </row>
    <row r="117" spans="1:32" s="21" customFormat="1" ht="24.75" customHeight="1" hidden="1" outlineLevel="1">
      <c r="A117" s="184">
        <v>114</v>
      </c>
      <c r="B117" s="282"/>
      <c r="C117" s="282"/>
      <c r="D117" s="282"/>
      <c r="E117" s="312"/>
      <c r="F117" s="284"/>
      <c r="G117" s="285"/>
      <c r="H117" s="286"/>
      <c r="I117" s="286"/>
      <c r="J117" s="287"/>
      <c r="K117" s="315">
        <f t="shared" si="18"/>
        <v>0</v>
      </c>
      <c r="L117" s="78">
        <f t="shared" si="25"/>
        <v>0</v>
      </c>
      <c r="M117" s="150">
        <f t="shared" si="26"/>
        <v>0</v>
      </c>
      <c r="N117" s="303">
        <f t="shared" si="19"/>
      </c>
      <c r="O117" s="299">
        <f t="shared" si="32"/>
        <v>0</v>
      </c>
      <c r="P117" s="298">
        <f t="shared" si="20"/>
        <v>0</v>
      </c>
      <c r="Q117" s="69">
        <f t="shared" si="27"/>
        <v>0</v>
      </c>
      <c r="R117" s="300">
        <f t="shared" si="28"/>
      </c>
      <c r="S117" s="295">
        <f t="shared" si="21"/>
        <v>0</v>
      </c>
      <c r="T117" s="111">
        <f t="shared" si="29"/>
        <v>0</v>
      </c>
      <c r="U117" s="137"/>
      <c r="V117" s="328"/>
      <c r="W117" s="146">
        <f t="shared" si="33"/>
        <v>0</v>
      </c>
      <c r="X117" s="69">
        <f t="shared" si="30"/>
        <v>0</v>
      </c>
      <c r="Y117" s="70">
        <f t="shared" si="22"/>
      </c>
      <c r="Z117" s="148">
        <f t="shared" si="23"/>
        <v>0</v>
      </c>
      <c r="AA117" s="156">
        <f t="shared" si="24"/>
        <v>0</v>
      </c>
      <c r="AB117" s="141"/>
      <c r="AC117" s="322"/>
      <c r="AD117" s="322"/>
      <c r="AF117" s="341">
        <f t="shared" si="31"/>
        <v>0</v>
      </c>
    </row>
    <row r="118" spans="1:32" s="21" customFormat="1" ht="24.75" customHeight="1" hidden="1" outlineLevel="1">
      <c r="A118" s="184">
        <v>115</v>
      </c>
      <c r="B118" s="282"/>
      <c r="C118" s="282"/>
      <c r="D118" s="282"/>
      <c r="E118" s="312"/>
      <c r="F118" s="284"/>
      <c r="G118" s="285"/>
      <c r="H118" s="286"/>
      <c r="I118" s="286"/>
      <c r="J118" s="287"/>
      <c r="K118" s="315">
        <f t="shared" si="18"/>
        <v>0</v>
      </c>
      <c r="L118" s="78">
        <f t="shared" si="25"/>
        <v>0</v>
      </c>
      <c r="M118" s="150">
        <f t="shared" si="26"/>
        <v>0</v>
      </c>
      <c r="N118" s="303">
        <f t="shared" si="19"/>
      </c>
      <c r="O118" s="299">
        <f t="shared" si="32"/>
        <v>0</v>
      </c>
      <c r="P118" s="298">
        <f t="shared" si="20"/>
        <v>0</v>
      </c>
      <c r="Q118" s="69">
        <f t="shared" si="27"/>
        <v>0</v>
      </c>
      <c r="R118" s="300">
        <f t="shared" si="28"/>
      </c>
      <c r="S118" s="295">
        <f t="shared" si="21"/>
        <v>0</v>
      </c>
      <c r="T118" s="111">
        <f t="shared" si="29"/>
        <v>0</v>
      </c>
      <c r="U118" s="137"/>
      <c r="V118" s="328"/>
      <c r="W118" s="146">
        <f t="shared" si="33"/>
        <v>0</v>
      </c>
      <c r="X118" s="69">
        <f t="shared" si="30"/>
        <v>0</v>
      </c>
      <c r="Y118" s="70">
        <f t="shared" si="22"/>
      </c>
      <c r="Z118" s="148">
        <f t="shared" si="23"/>
        <v>0</v>
      </c>
      <c r="AA118" s="156">
        <f t="shared" si="24"/>
        <v>0</v>
      </c>
      <c r="AB118" s="141"/>
      <c r="AC118" s="322"/>
      <c r="AD118" s="322"/>
      <c r="AF118" s="341">
        <f t="shared" si="31"/>
        <v>0</v>
      </c>
    </row>
    <row r="119" spans="1:32" s="21" customFormat="1" ht="24.75" customHeight="1" hidden="1" outlineLevel="1">
      <c r="A119" s="184">
        <v>116</v>
      </c>
      <c r="B119" s="282"/>
      <c r="C119" s="282"/>
      <c r="D119" s="282"/>
      <c r="E119" s="312"/>
      <c r="F119" s="284"/>
      <c r="G119" s="285"/>
      <c r="H119" s="286"/>
      <c r="I119" s="286"/>
      <c r="J119" s="287"/>
      <c r="K119" s="315">
        <f t="shared" si="18"/>
        <v>0</v>
      </c>
      <c r="L119" s="78">
        <f t="shared" si="25"/>
        <v>0</v>
      </c>
      <c r="M119" s="150">
        <f t="shared" si="26"/>
        <v>0</v>
      </c>
      <c r="N119" s="303">
        <f t="shared" si="19"/>
      </c>
      <c r="O119" s="299">
        <f t="shared" si="32"/>
        <v>0</v>
      </c>
      <c r="P119" s="298">
        <f t="shared" si="20"/>
        <v>0</v>
      </c>
      <c r="Q119" s="69">
        <f t="shared" si="27"/>
        <v>0</v>
      </c>
      <c r="R119" s="300">
        <f t="shared" si="28"/>
      </c>
      <c r="S119" s="295">
        <f t="shared" si="21"/>
        <v>0</v>
      </c>
      <c r="T119" s="111">
        <f t="shared" si="29"/>
        <v>0</v>
      </c>
      <c r="U119" s="137"/>
      <c r="V119" s="328"/>
      <c r="W119" s="146">
        <f t="shared" si="33"/>
        <v>0</v>
      </c>
      <c r="X119" s="69">
        <f t="shared" si="30"/>
        <v>0</v>
      </c>
      <c r="Y119" s="70">
        <f t="shared" si="22"/>
      </c>
      <c r="Z119" s="148">
        <f t="shared" si="23"/>
        <v>0</v>
      </c>
      <c r="AA119" s="156">
        <f t="shared" si="24"/>
        <v>0</v>
      </c>
      <c r="AB119" s="141"/>
      <c r="AC119" s="322"/>
      <c r="AD119" s="322"/>
      <c r="AF119" s="341">
        <f t="shared" si="31"/>
        <v>0</v>
      </c>
    </row>
    <row r="120" spans="1:32" s="21" customFormat="1" ht="24.75" customHeight="1" hidden="1" outlineLevel="1">
      <c r="A120" s="184">
        <v>117</v>
      </c>
      <c r="B120" s="282"/>
      <c r="C120" s="282"/>
      <c r="D120" s="282"/>
      <c r="E120" s="312"/>
      <c r="F120" s="284"/>
      <c r="G120" s="285"/>
      <c r="H120" s="286"/>
      <c r="I120" s="286"/>
      <c r="J120" s="287"/>
      <c r="K120" s="315">
        <f t="shared" si="18"/>
        <v>0</v>
      </c>
      <c r="L120" s="78">
        <f t="shared" si="25"/>
        <v>0</v>
      </c>
      <c r="M120" s="150">
        <f t="shared" si="26"/>
        <v>0</v>
      </c>
      <c r="N120" s="303">
        <f t="shared" si="19"/>
      </c>
      <c r="O120" s="299">
        <f t="shared" si="32"/>
        <v>0</v>
      </c>
      <c r="P120" s="298">
        <f t="shared" si="20"/>
        <v>0</v>
      </c>
      <c r="Q120" s="69">
        <f t="shared" si="27"/>
        <v>0</v>
      </c>
      <c r="R120" s="300">
        <f t="shared" si="28"/>
      </c>
      <c r="S120" s="295">
        <f t="shared" si="21"/>
        <v>0</v>
      </c>
      <c r="T120" s="111">
        <f t="shared" si="29"/>
        <v>0</v>
      </c>
      <c r="U120" s="137"/>
      <c r="V120" s="328"/>
      <c r="W120" s="146">
        <f t="shared" si="33"/>
        <v>0</v>
      </c>
      <c r="X120" s="69">
        <f t="shared" si="30"/>
        <v>0</v>
      </c>
      <c r="Y120" s="70">
        <f t="shared" si="22"/>
      </c>
      <c r="Z120" s="148">
        <f t="shared" si="23"/>
        <v>0</v>
      </c>
      <c r="AA120" s="156">
        <f t="shared" si="24"/>
        <v>0</v>
      </c>
      <c r="AB120" s="141"/>
      <c r="AC120" s="322"/>
      <c r="AD120" s="322"/>
      <c r="AF120" s="341">
        <f t="shared" si="31"/>
        <v>0</v>
      </c>
    </row>
    <row r="121" spans="1:32" s="21" customFormat="1" ht="24.75" customHeight="1" hidden="1" outlineLevel="1">
      <c r="A121" s="184">
        <v>118</v>
      </c>
      <c r="B121" s="282"/>
      <c r="C121" s="282"/>
      <c r="D121" s="282"/>
      <c r="E121" s="312"/>
      <c r="F121" s="284"/>
      <c r="G121" s="285"/>
      <c r="H121" s="286"/>
      <c r="I121" s="286"/>
      <c r="J121" s="287"/>
      <c r="K121" s="315">
        <f t="shared" si="18"/>
        <v>0</v>
      </c>
      <c r="L121" s="78">
        <f t="shared" si="25"/>
        <v>0</v>
      </c>
      <c r="M121" s="150">
        <f t="shared" si="26"/>
        <v>0</v>
      </c>
      <c r="N121" s="303">
        <f t="shared" si="19"/>
      </c>
      <c r="O121" s="299">
        <f t="shared" si="32"/>
        <v>0</v>
      </c>
      <c r="P121" s="298">
        <f t="shared" si="20"/>
        <v>0</v>
      </c>
      <c r="Q121" s="69">
        <f t="shared" si="27"/>
        <v>0</v>
      </c>
      <c r="R121" s="300">
        <f t="shared" si="28"/>
      </c>
      <c r="S121" s="295">
        <f t="shared" si="21"/>
        <v>0</v>
      </c>
      <c r="T121" s="111">
        <f t="shared" si="29"/>
        <v>0</v>
      </c>
      <c r="U121" s="137"/>
      <c r="V121" s="328"/>
      <c r="W121" s="146">
        <f t="shared" si="33"/>
        <v>0</v>
      </c>
      <c r="X121" s="69">
        <f t="shared" si="30"/>
        <v>0</v>
      </c>
      <c r="Y121" s="70">
        <f t="shared" si="22"/>
      </c>
      <c r="Z121" s="148">
        <f t="shared" si="23"/>
        <v>0</v>
      </c>
      <c r="AA121" s="156">
        <f t="shared" si="24"/>
        <v>0</v>
      </c>
      <c r="AB121" s="141"/>
      <c r="AC121" s="322"/>
      <c r="AD121" s="322"/>
      <c r="AF121" s="341">
        <f t="shared" si="31"/>
        <v>0</v>
      </c>
    </row>
    <row r="122" spans="1:32" s="21" customFormat="1" ht="24.75" customHeight="1" hidden="1" outlineLevel="1">
      <c r="A122" s="184">
        <v>119</v>
      </c>
      <c r="B122" s="282"/>
      <c r="C122" s="282"/>
      <c r="D122" s="282"/>
      <c r="E122" s="312"/>
      <c r="F122" s="284"/>
      <c r="G122" s="285"/>
      <c r="H122" s="286"/>
      <c r="I122" s="286"/>
      <c r="J122" s="287"/>
      <c r="K122" s="315">
        <f t="shared" si="18"/>
        <v>0</v>
      </c>
      <c r="L122" s="78">
        <f t="shared" si="25"/>
        <v>0</v>
      </c>
      <c r="M122" s="150">
        <f t="shared" si="26"/>
        <v>0</v>
      </c>
      <c r="N122" s="303">
        <f t="shared" si="19"/>
      </c>
      <c r="O122" s="299">
        <f t="shared" si="32"/>
        <v>0</v>
      </c>
      <c r="P122" s="298">
        <f t="shared" si="20"/>
        <v>0</v>
      </c>
      <c r="Q122" s="69">
        <f t="shared" si="27"/>
        <v>0</v>
      </c>
      <c r="R122" s="300">
        <f t="shared" si="28"/>
      </c>
      <c r="S122" s="295">
        <f t="shared" si="21"/>
        <v>0</v>
      </c>
      <c r="T122" s="111">
        <f t="shared" si="29"/>
        <v>0</v>
      </c>
      <c r="U122" s="137"/>
      <c r="V122" s="328"/>
      <c r="W122" s="146">
        <f t="shared" si="33"/>
        <v>0</v>
      </c>
      <c r="X122" s="69">
        <f t="shared" si="30"/>
        <v>0</v>
      </c>
      <c r="Y122" s="70">
        <f t="shared" si="22"/>
      </c>
      <c r="Z122" s="148">
        <f t="shared" si="23"/>
        <v>0</v>
      </c>
      <c r="AA122" s="156">
        <f t="shared" si="24"/>
        <v>0</v>
      </c>
      <c r="AB122" s="141"/>
      <c r="AC122" s="322"/>
      <c r="AD122" s="322"/>
      <c r="AF122" s="341">
        <f t="shared" si="31"/>
        <v>0</v>
      </c>
    </row>
    <row r="123" spans="1:32" s="21" customFormat="1" ht="24.75" customHeight="1" hidden="1" outlineLevel="1">
      <c r="A123" s="184">
        <v>120</v>
      </c>
      <c r="B123" s="282"/>
      <c r="C123" s="282"/>
      <c r="D123" s="282"/>
      <c r="E123" s="312"/>
      <c r="F123" s="284"/>
      <c r="G123" s="285"/>
      <c r="H123" s="286"/>
      <c r="I123" s="286"/>
      <c r="J123" s="287"/>
      <c r="K123" s="315">
        <f t="shared" si="18"/>
        <v>0</v>
      </c>
      <c r="L123" s="78">
        <f t="shared" si="25"/>
        <v>0</v>
      </c>
      <c r="M123" s="150">
        <f t="shared" si="26"/>
        <v>0</v>
      </c>
      <c r="N123" s="303">
        <f t="shared" si="19"/>
      </c>
      <c r="O123" s="299">
        <f t="shared" si="32"/>
        <v>0</v>
      </c>
      <c r="P123" s="298">
        <f t="shared" si="20"/>
        <v>0</v>
      </c>
      <c r="Q123" s="69">
        <f t="shared" si="27"/>
        <v>0</v>
      </c>
      <c r="R123" s="300">
        <f t="shared" si="28"/>
      </c>
      <c r="S123" s="295">
        <f t="shared" si="21"/>
        <v>0</v>
      </c>
      <c r="T123" s="111">
        <f t="shared" si="29"/>
        <v>0</v>
      </c>
      <c r="U123" s="137"/>
      <c r="V123" s="328"/>
      <c r="W123" s="146">
        <f t="shared" si="33"/>
        <v>0</v>
      </c>
      <c r="X123" s="69">
        <f t="shared" si="30"/>
        <v>0</v>
      </c>
      <c r="Y123" s="70">
        <f t="shared" si="22"/>
      </c>
      <c r="Z123" s="148">
        <f t="shared" si="23"/>
        <v>0</v>
      </c>
      <c r="AA123" s="156">
        <f t="shared" si="24"/>
        <v>0</v>
      </c>
      <c r="AB123" s="141"/>
      <c r="AC123" s="322"/>
      <c r="AD123" s="322"/>
      <c r="AF123" s="341">
        <f t="shared" si="31"/>
        <v>0</v>
      </c>
    </row>
    <row r="124" spans="1:32" s="21" customFormat="1" ht="24.75" customHeight="1" hidden="1" outlineLevel="1">
      <c r="A124" s="184">
        <v>121</v>
      </c>
      <c r="B124" s="282"/>
      <c r="C124" s="282"/>
      <c r="D124" s="282"/>
      <c r="E124" s="312"/>
      <c r="F124" s="284"/>
      <c r="G124" s="285"/>
      <c r="H124" s="286"/>
      <c r="I124" s="286"/>
      <c r="J124" s="287"/>
      <c r="K124" s="315">
        <f t="shared" si="18"/>
        <v>0</v>
      </c>
      <c r="L124" s="78">
        <f t="shared" si="25"/>
        <v>0</v>
      </c>
      <c r="M124" s="150">
        <f t="shared" si="26"/>
        <v>0</v>
      </c>
      <c r="N124" s="303">
        <f t="shared" si="19"/>
      </c>
      <c r="O124" s="299">
        <f t="shared" si="32"/>
        <v>0</v>
      </c>
      <c r="P124" s="298">
        <f t="shared" si="20"/>
        <v>0</v>
      </c>
      <c r="Q124" s="69">
        <f t="shared" si="27"/>
        <v>0</v>
      </c>
      <c r="R124" s="300">
        <f t="shared" si="28"/>
      </c>
      <c r="S124" s="295">
        <f t="shared" si="21"/>
        <v>0</v>
      </c>
      <c r="T124" s="111">
        <f t="shared" si="29"/>
        <v>0</v>
      </c>
      <c r="U124" s="137"/>
      <c r="V124" s="328"/>
      <c r="W124" s="146">
        <f t="shared" si="33"/>
        <v>0</v>
      </c>
      <c r="X124" s="69">
        <f t="shared" si="30"/>
        <v>0</v>
      </c>
      <c r="Y124" s="70">
        <f t="shared" si="22"/>
      </c>
      <c r="Z124" s="148">
        <f t="shared" si="23"/>
        <v>0</v>
      </c>
      <c r="AA124" s="156">
        <f t="shared" si="24"/>
        <v>0</v>
      </c>
      <c r="AB124" s="141"/>
      <c r="AC124" s="322"/>
      <c r="AD124" s="322"/>
      <c r="AF124" s="341">
        <f t="shared" si="31"/>
        <v>0</v>
      </c>
    </row>
    <row r="125" spans="1:32" s="21" customFormat="1" ht="24.75" customHeight="1" hidden="1" outlineLevel="1">
      <c r="A125" s="184">
        <v>122</v>
      </c>
      <c r="B125" s="282"/>
      <c r="C125" s="282"/>
      <c r="D125" s="282"/>
      <c r="E125" s="312"/>
      <c r="F125" s="284"/>
      <c r="G125" s="285"/>
      <c r="H125" s="286"/>
      <c r="I125" s="286"/>
      <c r="J125" s="287"/>
      <c r="K125" s="315">
        <f t="shared" si="18"/>
        <v>0</v>
      </c>
      <c r="L125" s="78">
        <f t="shared" si="25"/>
        <v>0</v>
      </c>
      <c r="M125" s="150">
        <f t="shared" si="26"/>
        <v>0</v>
      </c>
      <c r="N125" s="303">
        <f t="shared" si="19"/>
      </c>
      <c r="O125" s="299">
        <f t="shared" si="32"/>
        <v>0</v>
      </c>
      <c r="P125" s="298">
        <f t="shared" si="20"/>
        <v>0</v>
      </c>
      <c r="Q125" s="69">
        <f t="shared" si="27"/>
        <v>0</v>
      </c>
      <c r="R125" s="300">
        <f t="shared" si="28"/>
      </c>
      <c r="S125" s="295">
        <f t="shared" si="21"/>
        <v>0</v>
      </c>
      <c r="T125" s="111">
        <f t="shared" si="29"/>
        <v>0</v>
      </c>
      <c r="U125" s="137"/>
      <c r="V125" s="328"/>
      <c r="W125" s="146">
        <f t="shared" si="33"/>
        <v>0</v>
      </c>
      <c r="X125" s="69">
        <f t="shared" si="30"/>
        <v>0</v>
      </c>
      <c r="Y125" s="70">
        <f t="shared" si="22"/>
      </c>
      <c r="Z125" s="148">
        <f t="shared" si="23"/>
        <v>0</v>
      </c>
      <c r="AA125" s="156">
        <f t="shared" si="24"/>
        <v>0</v>
      </c>
      <c r="AB125" s="141"/>
      <c r="AC125" s="322"/>
      <c r="AD125" s="322"/>
      <c r="AF125" s="341">
        <f t="shared" si="31"/>
        <v>0</v>
      </c>
    </row>
    <row r="126" spans="1:32" s="21" customFormat="1" ht="24.75" customHeight="1" hidden="1" outlineLevel="1">
      <c r="A126" s="184">
        <v>123</v>
      </c>
      <c r="B126" s="282"/>
      <c r="C126" s="282"/>
      <c r="D126" s="282"/>
      <c r="E126" s="312"/>
      <c r="F126" s="284"/>
      <c r="G126" s="285"/>
      <c r="H126" s="286"/>
      <c r="I126" s="286"/>
      <c r="J126" s="287"/>
      <c r="K126" s="315">
        <f t="shared" si="18"/>
        <v>0</v>
      </c>
      <c r="L126" s="78">
        <f t="shared" si="25"/>
        <v>0</v>
      </c>
      <c r="M126" s="150">
        <f t="shared" si="26"/>
        <v>0</v>
      </c>
      <c r="N126" s="303">
        <f t="shared" si="19"/>
      </c>
      <c r="O126" s="299">
        <f t="shared" si="32"/>
        <v>0</v>
      </c>
      <c r="P126" s="298">
        <f t="shared" si="20"/>
        <v>0</v>
      </c>
      <c r="Q126" s="69">
        <f t="shared" si="27"/>
        <v>0</v>
      </c>
      <c r="R126" s="300">
        <f t="shared" si="28"/>
      </c>
      <c r="S126" s="295">
        <f t="shared" si="21"/>
        <v>0</v>
      </c>
      <c r="T126" s="111">
        <f t="shared" si="29"/>
        <v>0</v>
      </c>
      <c r="U126" s="137"/>
      <c r="V126" s="328"/>
      <c r="W126" s="146">
        <f t="shared" si="33"/>
        <v>0</v>
      </c>
      <c r="X126" s="69">
        <f t="shared" si="30"/>
        <v>0</v>
      </c>
      <c r="Y126" s="70">
        <f t="shared" si="22"/>
      </c>
      <c r="Z126" s="148">
        <f t="shared" si="23"/>
        <v>0</v>
      </c>
      <c r="AA126" s="156">
        <f t="shared" si="24"/>
        <v>0</v>
      </c>
      <c r="AB126" s="141"/>
      <c r="AC126" s="322"/>
      <c r="AD126" s="322"/>
      <c r="AF126" s="341">
        <f t="shared" si="31"/>
        <v>0</v>
      </c>
    </row>
    <row r="127" spans="1:32" s="21" customFormat="1" ht="24.75" customHeight="1" hidden="1" outlineLevel="1">
      <c r="A127" s="184">
        <v>124</v>
      </c>
      <c r="B127" s="282"/>
      <c r="C127" s="282"/>
      <c r="D127" s="282"/>
      <c r="E127" s="312"/>
      <c r="F127" s="284"/>
      <c r="G127" s="285"/>
      <c r="H127" s="286"/>
      <c r="I127" s="286"/>
      <c r="J127" s="287"/>
      <c r="K127" s="315">
        <f t="shared" si="18"/>
        <v>0</v>
      </c>
      <c r="L127" s="78">
        <f t="shared" si="25"/>
        <v>0</v>
      </c>
      <c r="M127" s="150">
        <f t="shared" si="26"/>
        <v>0</v>
      </c>
      <c r="N127" s="303">
        <f t="shared" si="19"/>
      </c>
      <c r="O127" s="299">
        <f t="shared" si="32"/>
        <v>0</v>
      </c>
      <c r="P127" s="298">
        <f t="shared" si="20"/>
        <v>0</v>
      </c>
      <c r="Q127" s="69">
        <f t="shared" si="27"/>
        <v>0</v>
      </c>
      <c r="R127" s="300">
        <f t="shared" si="28"/>
      </c>
      <c r="S127" s="295">
        <f t="shared" si="21"/>
        <v>0</v>
      </c>
      <c r="T127" s="111">
        <f t="shared" si="29"/>
        <v>0</v>
      </c>
      <c r="U127" s="137"/>
      <c r="V127" s="328"/>
      <c r="W127" s="146">
        <f t="shared" si="33"/>
        <v>0</v>
      </c>
      <c r="X127" s="69">
        <f t="shared" si="30"/>
        <v>0</v>
      </c>
      <c r="Y127" s="70">
        <f t="shared" si="22"/>
      </c>
      <c r="Z127" s="148">
        <f t="shared" si="23"/>
        <v>0</v>
      </c>
      <c r="AA127" s="156">
        <f t="shared" si="24"/>
        <v>0</v>
      </c>
      <c r="AB127" s="141"/>
      <c r="AC127" s="322"/>
      <c r="AD127" s="322"/>
      <c r="AF127" s="341">
        <f t="shared" si="31"/>
        <v>0</v>
      </c>
    </row>
    <row r="128" spans="1:32" s="21" customFormat="1" ht="24.75" customHeight="1" hidden="1" outlineLevel="1">
      <c r="A128" s="184">
        <v>125</v>
      </c>
      <c r="B128" s="282"/>
      <c r="C128" s="282"/>
      <c r="D128" s="282"/>
      <c r="E128" s="312"/>
      <c r="F128" s="284"/>
      <c r="G128" s="285"/>
      <c r="H128" s="286"/>
      <c r="I128" s="286"/>
      <c r="J128" s="287"/>
      <c r="K128" s="315">
        <f t="shared" si="18"/>
        <v>0</v>
      </c>
      <c r="L128" s="78">
        <f t="shared" si="25"/>
        <v>0</v>
      </c>
      <c r="M128" s="150">
        <f t="shared" si="26"/>
        <v>0</v>
      </c>
      <c r="N128" s="303">
        <f t="shared" si="19"/>
      </c>
      <c r="O128" s="299">
        <f t="shared" si="32"/>
        <v>0</v>
      </c>
      <c r="P128" s="298">
        <f t="shared" si="20"/>
        <v>0</v>
      </c>
      <c r="Q128" s="69">
        <f t="shared" si="27"/>
        <v>0</v>
      </c>
      <c r="R128" s="300">
        <f t="shared" si="28"/>
      </c>
      <c r="S128" s="295">
        <f t="shared" si="21"/>
        <v>0</v>
      </c>
      <c r="T128" s="111">
        <f t="shared" si="29"/>
        <v>0</v>
      </c>
      <c r="U128" s="137"/>
      <c r="V128" s="328"/>
      <c r="W128" s="146">
        <f t="shared" si="33"/>
        <v>0</v>
      </c>
      <c r="X128" s="69">
        <f t="shared" si="30"/>
        <v>0</v>
      </c>
      <c r="Y128" s="70">
        <f t="shared" si="22"/>
      </c>
      <c r="Z128" s="148">
        <f t="shared" si="23"/>
        <v>0</v>
      </c>
      <c r="AA128" s="156">
        <f t="shared" si="24"/>
        <v>0</v>
      </c>
      <c r="AB128" s="141"/>
      <c r="AC128" s="322"/>
      <c r="AD128" s="322"/>
      <c r="AF128" s="341">
        <f t="shared" si="31"/>
        <v>0</v>
      </c>
    </row>
    <row r="129" spans="1:32" s="21" customFormat="1" ht="24.75" customHeight="1" hidden="1" outlineLevel="1">
      <c r="A129" s="184">
        <v>126</v>
      </c>
      <c r="B129" s="282"/>
      <c r="C129" s="282"/>
      <c r="D129" s="282"/>
      <c r="E129" s="312"/>
      <c r="F129" s="284"/>
      <c r="G129" s="285"/>
      <c r="H129" s="286"/>
      <c r="I129" s="286"/>
      <c r="J129" s="287"/>
      <c r="K129" s="315">
        <f t="shared" si="18"/>
        <v>0</v>
      </c>
      <c r="L129" s="78">
        <f t="shared" si="25"/>
        <v>0</v>
      </c>
      <c r="M129" s="150">
        <f t="shared" si="26"/>
        <v>0</v>
      </c>
      <c r="N129" s="303">
        <f t="shared" si="19"/>
      </c>
      <c r="O129" s="299">
        <f t="shared" si="32"/>
        <v>0</v>
      </c>
      <c r="P129" s="298">
        <f t="shared" si="20"/>
        <v>0</v>
      </c>
      <c r="Q129" s="69">
        <f t="shared" si="27"/>
        <v>0</v>
      </c>
      <c r="R129" s="300">
        <f t="shared" si="28"/>
      </c>
      <c r="S129" s="295">
        <f t="shared" si="21"/>
        <v>0</v>
      </c>
      <c r="T129" s="111">
        <f t="shared" si="29"/>
        <v>0</v>
      </c>
      <c r="U129" s="137"/>
      <c r="V129" s="328"/>
      <c r="W129" s="146">
        <f t="shared" si="33"/>
        <v>0</v>
      </c>
      <c r="X129" s="69">
        <f t="shared" si="30"/>
        <v>0</v>
      </c>
      <c r="Y129" s="70">
        <f t="shared" si="22"/>
      </c>
      <c r="Z129" s="148">
        <f t="shared" si="23"/>
        <v>0</v>
      </c>
      <c r="AA129" s="156">
        <f t="shared" si="24"/>
        <v>0</v>
      </c>
      <c r="AB129" s="141"/>
      <c r="AC129" s="322"/>
      <c r="AD129" s="322"/>
      <c r="AF129" s="341">
        <f t="shared" si="31"/>
        <v>0</v>
      </c>
    </row>
    <row r="130" spans="1:32" s="21" customFormat="1" ht="24.75" customHeight="1" hidden="1" outlineLevel="1">
      <c r="A130" s="184">
        <v>127</v>
      </c>
      <c r="B130" s="282"/>
      <c r="C130" s="282"/>
      <c r="D130" s="282"/>
      <c r="E130" s="312"/>
      <c r="F130" s="284"/>
      <c r="G130" s="285"/>
      <c r="H130" s="286"/>
      <c r="I130" s="286"/>
      <c r="J130" s="287"/>
      <c r="K130" s="315">
        <f t="shared" si="18"/>
        <v>0</v>
      </c>
      <c r="L130" s="78">
        <f t="shared" si="25"/>
        <v>0</v>
      </c>
      <c r="M130" s="150">
        <f t="shared" si="26"/>
        <v>0</v>
      </c>
      <c r="N130" s="303">
        <f t="shared" si="19"/>
      </c>
      <c r="O130" s="299">
        <f t="shared" si="32"/>
        <v>0</v>
      </c>
      <c r="P130" s="298">
        <f t="shared" si="20"/>
        <v>0</v>
      </c>
      <c r="Q130" s="69">
        <f t="shared" si="27"/>
        <v>0</v>
      </c>
      <c r="R130" s="300">
        <f t="shared" si="28"/>
      </c>
      <c r="S130" s="295">
        <f t="shared" si="21"/>
        <v>0</v>
      </c>
      <c r="T130" s="111">
        <f t="shared" si="29"/>
        <v>0</v>
      </c>
      <c r="U130" s="137"/>
      <c r="V130" s="328"/>
      <c r="W130" s="146">
        <f t="shared" si="33"/>
        <v>0</v>
      </c>
      <c r="X130" s="69">
        <f t="shared" si="30"/>
        <v>0</v>
      </c>
      <c r="Y130" s="70">
        <f t="shared" si="22"/>
      </c>
      <c r="Z130" s="148">
        <f t="shared" si="23"/>
        <v>0</v>
      </c>
      <c r="AA130" s="156">
        <f t="shared" si="24"/>
        <v>0</v>
      </c>
      <c r="AB130" s="141"/>
      <c r="AC130" s="322"/>
      <c r="AD130" s="322"/>
      <c r="AF130" s="341">
        <f t="shared" si="31"/>
        <v>0</v>
      </c>
    </row>
    <row r="131" spans="1:32" s="21" customFormat="1" ht="24.75" customHeight="1" hidden="1" outlineLevel="1">
      <c r="A131" s="184">
        <v>128</v>
      </c>
      <c r="B131" s="282"/>
      <c r="C131" s="282"/>
      <c r="D131" s="282"/>
      <c r="E131" s="312"/>
      <c r="F131" s="284"/>
      <c r="G131" s="285"/>
      <c r="H131" s="286"/>
      <c r="I131" s="286"/>
      <c r="J131" s="287"/>
      <c r="K131" s="315">
        <f t="shared" si="18"/>
        <v>0</v>
      </c>
      <c r="L131" s="78">
        <f t="shared" si="25"/>
        <v>0</v>
      </c>
      <c r="M131" s="150">
        <f t="shared" si="26"/>
        <v>0</v>
      </c>
      <c r="N131" s="303">
        <f t="shared" si="19"/>
      </c>
      <c r="O131" s="299">
        <f t="shared" si="32"/>
        <v>0</v>
      </c>
      <c r="P131" s="298">
        <f t="shared" si="20"/>
        <v>0</v>
      </c>
      <c r="Q131" s="69">
        <f t="shared" si="27"/>
        <v>0</v>
      </c>
      <c r="R131" s="300">
        <f t="shared" si="28"/>
      </c>
      <c r="S131" s="295">
        <f t="shared" si="21"/>
        <v>0</v>
      </c>
      <c r="T131" s="111">
        <f t="shared" si="29"/>
        <v>0</v>
      </c>
      <c r="U131" s="137"/>
      <c r="V131" s="328"/>
      <c r="W131" s="146">
        <f t="shared" si="33"/>
        <v>0</v>
      </c>
      <c r="X131" s="69">
        <f t="shared" si="30"/>
        <v>0</v>
      </c>
      <c r="Y131" s="70">
        <f t="shared" si="22"/>
      </c>
      <c r="Z131" s="148">
        <f t="shared" si="23"/>
        <v>0</v>
      </c>
      <c r="AA131" s="156">
        <f t="shared" si="24"/>
        <v>0</v>
      </c>
      <c r="AB131" s="141"/>
      <c r="AC131" s="322"/>
      <c r="AD131" s="322"/>
      <c r="AF131" s="341">
        <f t="shared" si="31"/>
        <v>0</v>
      </c>
    </row>
    <row r="132" spans="1:32" s="21" customFormat="1" ht="24.75" customHeight="1" hidden="1" outlineLevel="1">
      <c r="A132" s="184">
        <v>129</v>
      </c>
      <c r="B132" s="282"/>
      <c r="C132" s="282"/>
      <c r="D132" s="282"/>
      <c r="E132" s="312"/>
      <c r="F132" s="284"/>
      <c r="G132" s="285"/>
      <c r="H132" s="286"/>
      <c r="I132" s="286"/>
      <c r="J132" s="287"/>
      <c r="K132" s="315">
        <f aca="true" t="shared" si="34" ref="K132:K195">(IF(OR($B132=0,$C132=0,$D132=0),0,IF(OR($E132=0,($G132+$F132=0),$H132=0),0,MIN((VLOOKUP($E132,$A$232:$C$237,3,0))*(IF($E132=6,$I132,$H132))*((MIN((VLOOKUP($E132,$A$232:$E$237,5,0)),(IF($E132=6,$H132,$I132))))),MIN((VLOOKUP($E132,$A$232:$C$237,3,0)),($F132+$G132))*(IF($E132=6,$I132,((MIN((VLOOKUP($E132,$A$232:$E$237,5,0)),$I132)))))))))*$J132</f>
        <v>0</v>
      </c>
      <c r="L132" s="78">
        <f t="shared" si="25"/>
        <v>0</v>
      </c>
      <c r="M132" s="150">
        <f t="shared" si="26"/>
        <v>0</v>
      </c>
      <c r="N132" s="303">
        <f aca="true" t="shared" si="35" ref="N132:N195">IF(E132&gt;0,MIN((VLOOKUP($E132,$A$232:$C$237,3,0)),($F132+$G132)),"")</f>
      </c>
      <c r="O132" s="299">
        <f t="shared" si="32"/>
        <v>0</v>
      </c>
      <c r="P132" s="298">
        <f aca="true" t="shared" si="36" ref="P132:P195">IF(E132=6,I132,IF(E132&gt;0,MIN((VLOOKUP($E132,$A$232:$E$237,5,0)),(I132)),0))*(1-$T$2)</f>
        <v>0</v>
      </c>
      <c r="Q132" s="69">
        <f t="shared" si="27"/>
        <v>0</v>
      </c>
      <c r="R132" s="300">
        <f t="shared" si="28"/>
      </c>
      <c r="S132" s="295">
        <f aca="true" t="shared" si="37" ref="S132:S195">(IF(OR($B132=0,$C132=0,$D132=0),0,IF(OR($E132=0,($G132+$F132=0),$H132=0),0,MIN((VLOOKUP($E132,$A$232:$C$237,3,0))*(IF($E132=6,$P132,$O132))*((MIN((VLOOKUP($E132,$A$232:$E$237,5,0)),(IF($E132=6,$O132,$P132))))),MIN((VLOOKUP($E132,$A$232:$C$237,3,0)),($F132+$G132))*(IF($E132=6,$P132,((MIN((VLOOKUP($E132,$A$232:$E$237,5,0)),$P132)))))))))*$Q132</f>
        <v>0</v>
      </c>
      <c r="T132" s="111">
        <f t="shared" si="29"/>
        <v>0</v>
      </c>
      <c r="U132" s="137"/>
      <c r="V132" s="328"/>
      <c r="W132" s="146">
        <f t="shared" si="33"/>
        <v>0</v>
      </c>
      <c r="X132" s="69">
        <f t="shared" si="30"/>
        <v>0</v>
      </c>
      <c r="Y132" s="70">
        <f aca="true" t="shared" si="38" ref="Y132:Y195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</c>
      <c r="Z132" s="148">
        <f aca="true" t="shared" si="39" ref="Z132:Z195">(IF(OR($B132=0,$C132=0,$D132=0),0,IF(OR($E132=0,($G132+$F132=0),$H132=0),0,MIN((VLOOKUP($E132,$A$232:$C$237,3,0))*(IF($E132=6,$W132,$O132))*((MIN((VLOOKUP($E132,$A$232:$E$237,5,0)),(IF($E132=6,$O132,$W132))))),MIN((VLOOKUP($E132,$A$232:$C$237,3,0)),($F132+$G132))*(IF($E132=6,$W132,((MIN((VLOOKUP($E132,$A$232:$E$237,5,0)),$W132)))))))))*$X132</f>
        <v>0</v>
      </c>
      <c r="AA132" s="156">
        <f aca="true" t="shared" si="40" ref="AA132:AA195">O132*W132*X132/12</f>
        <v>0</v>
      </c>
      <c r="AB132" s="141"/>
      <c r="AC132" s="322"/>
      <c r="AD132" s="322"/>
      <c r="AF132" s="341">
        <f t="shared" si="31"/>
        <v>0</v>
      </c>
    </row>
    <row r="133" spans="1:32" s="21" customFormat="1" ht="24.75" customHeight="1" hidden="1" outlineLevel="1">
      <c r="A133" s="184">
        <v>130</v>
      </c>
      <c r="B133" s="282"/>
      <c r="C133" s="282"/>
      <c r="D133" s="282"/>
      <c r="E133" s="312"/>
      <c r="F133" s="284"/>
      <c r="G133" s="285"/>
      <c r="H133" s="286"/>
      <c r="I133" s="286"/>
      <c r="J133" s="287"/>
      <c r="K133" s="315">
        <f t="shared" si="34"/>
        <v>0</v>
      </c>
      <c r="L133" s="78">
        <f aca="true" t="shared" si="41" ref="L133:L196">J133*I133*H133/12</f>
        <v>0</v>
      </c>
      <c r="M133" s="150">
        <f aca="true" t="shared" si="42" ref="M133:M196">(F133+G133)*J133</f>
        <v>0</v>
      </c>
      <c r="N133" s="303">
        <f t="shared" si="35"/>
      </c>
      <c r="O133" s="299">
        <f t="shared" si="32"/>
        <v>0</v>
      </c>
      <c r="P133" s="298">
        <f t="shared" si="36"/>
        <v>0</v>
      </c>
      <c r="Q133" s="69">
        <f aca="true" t="shared" si="43" ref="Q133:Q196">J133</f>
        <v>0</v>
      </c>
      <c r="R133" s="300">
        <f aca="true" t="shared" si="44" ref="R133:R196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</c>
      <c r="S133" s="295">
        <f t="shared" si="37"/>
        <v>0</v>
      </c>
      <c r="T133" s="111">
        <f aca="true" t="shared" si="45" ref="T133:T196">O133*P133*Q133/12</f>
        <v>0</v>
      </c>
      <c r="U133" s="137"/>
      <c r="V133" s="328"/>
      <c r="W133" s="146">
        <f t="shared" si="33"/>
        <v>0</v>
      </c>
      <c r="X133" s="69">
        <f aca="true" t="shared" si="46" ref="X133:X196">J133</f>
        <v>0</v>
      </c>
      <c r="Y133" s="70">
        <f t="shared" si="38"/>
      </c>
      <c r="Z133" s="148">
        <f t="shared" si="39"/>
        <v>0</v>
      </c>
      <c r="AA133" s="156">
        <f t="shared" si="40"/>
        <v>0</v>
      </c>
      <c r="AB133" s="141"/>
      <c r="AC133" s="322"/>
      <c r="AD133" s="322"/>
      <c r="AF133" s="341">
        <f aca="true" t="shared" si="47" ref="AF133:AF196">+F133+G133</f>
        <v>0</v>
      </c>
    </row>
    <row r="134" spans="1:32" s="21" customFormat="1" ht="24.75" customHeight="1" hidden="1" outlineLevel="1">
      <c r="A134" s="184">
        <v>131</v>
      </c>
      <c r="B134" s="282"/>
      <c r="C134" s="282"/>
      <c r="D134" s="282"/>
      <c r="E134" s="312"/>
      <c r="F134" s="284"/>
      <c r="G134" s="285"/>
      <c r="H134" s="286"/>
      <c r="I134" s="286"/>
      <c r="J134" s="287"/>
      <c r="K134" s="315">
        <f t="shared" si="34"/>
        <v>0</v>
      </c>
      <c r="L134" s="78">
        <f t="shared" si="41"/>
        <v>0</v>
      </c>
      <c r="M134" s="150">
        <f t="shared" si="42"/>
        <v>0</v>
      </c>
      <c r="N134" s="303">
        <f t="shared" si="35"/>
      </c>
      <c r="O134" s="299">
        <f t="shared" si="32"/>
        <v>0</v>
      </c>
      <c r="P134" s="298">
        <f t="shared" si="36"/>
        <v>0</v>
      </c>
      <c r="Q134" s="69">
        <f t="shared" si="43"/>
        <v>0</v>
      </c>
      <c r="R134" s="300">
        <f t="shared" si="44"/>
      </c>
      <c r="S134" s="295">
        <f t="shared" si="37"/>
        <v>0</v>
      </c>
      <c r="T134" s="111">
        <f t="shared" si="45"/>
        <v>0</v>
      </c>
      <c r="U134" s="137"/>
      <c r="V134" s="328"/>
      <c r="W134" s="146">
        <f t="shared" si="33"/>
        <v>0</v>
      </c>
      <c r="X134" s="69">
        <f t="shared" si="46"/>
        <v>0</v>
      </c>
      <c r="Y134" s="70">
        <f t="shared" si="38"/>
      </c>
      <c r="Z134" s="148">
        <f t="shared" si="39"/>
        <v>0</v>
      </c>
      <c r="AA134" s="156">
        <f t="shared" si="40"/>
        <v>0</v>
      </c>
      <c r="AB134" s="141"/>
      <c r="AC134" s="322"/>
      <c r="AD134" s="322"/>
      <c r="AF134" s="341">
        <f t="shared" si="47"/>
        <v>0</v>
      </c>
    </row>
    <row r="135" spans="1:32" s="21" customFormat="1" ht="24.75" customHeight="1" hidden="1" outlineLevel="1">
      <c r="A135" s="184">
        <v>132</v>
      </c>
      <c r="B135" s="282"/>
      <c r="C135" s="282"/>
      <c r="D135" s="282"/>
      <c r="E135" s="312"/>
      <c r="F135" s="284"/>
      <c r="G135" s="285"/>
      <c r="H135" s="286"/>
      <c r="I135" s="286"/>
      <c r="J135" s="287"/>
      <c r="K135" s="315">
        <f t="shared" si="34"/>
        <v>0</v>
      </c>
      <c r="L135" s="78">
        <f t="shared" si="41"/>
        <v>0</v>
      </c>
      <c r="M135" s="150">
        <f t="shared" si="42"/>
        <v>0</v>
      </c>
      <c r="N135" s="303">
        <f t="shared" si="35"/>
      </c>
      <c r="O135" s="299">
        <f t="shared" si="32"/>
        <v>0</v>
      </c>
      <c r="P135" s="298">
        <f t="shared" si="36"/>
        <v>0</v>
      </c>
      <c r="Q135" s="69">
        <f t="shared" si="43"/>
        <v>0</v>
      </c>
      <c r="R135" s="300">
        <f t="shared" si="44"/>
      </c>
      <c r="S135" s="295">
        <f t="shared" si="37"/>
        <v>0</v>
      </c>
      <c r="T135" s="111">
        <f t="shared" si="45"/>
        <v>0</v>
      </c>
      <c r="U135" s="137"/>
      <c r="V135" s="328"/>
      <c r="W135" s="146">
        <f t="shared" si="33"/>
        <v>0</v>
      </c>
      <c r="X135" s="69">
        <f t="shared" si="46"/>
        <v>0</v>
      </c>
      <c r="Y135" s="70">
        <f t="shared" si="38"/>
      </c>
      <c r="Z135" s="148">
        <f t="shared" si="39"/>
        <v>0</v>
      </c>
      <c r="AA135" s="156">
        <f t="shared" si="40"/>
        <v>0</v>
      </c>
      <c r="AB135" s="141"/>
      <c r="AC135" s="322"/>
      <c r="AD135" s="322"/>
      <c r="AF135" s="341">
        <f t="shared" si="47"/>
        <v>0</v>
      </c>
    </row>
    <row r="136" spans="1:32" s="21" customFormat="1" ht="24.75" customHeight="1" hidden="1" outlineLevel="1">
      <c r="A136" s="184">
        <v>133</v>
      </c>
      <c r="B136" s="282"/>
      <c r="C136" s="282"/>
      <c r="D136" s="282"/>
      <c r="E136" s="312"/>
      <c r="F136" s="284"/>
      <c r="G136" s="285"/>
      <c r="H136" s="286"/>
      <c r="I136" s="286"/>
      <c r="J136" s="287"/>
      <c r="K136" s="315">
        <f t="shared" si="34"/>
        <v>0</v>
      </c>
      <c r="L136" s="78">
        <f t="shared" si="41"/>
        <v>0</v>
      </c>
      <c r="M136" s="150">
        <f t="shared" si="42"/>
        <v>0</v>
      </c>
      <c r="N136" s="303">
        <f t="shared" si="35"/>
      </c>
      <c r="O136" s="299">
        <f t="shared" si="32"/>
        <v>0</v>
      </c>
      <c r="P136" s="298">
        <f t="shared" si="36"/>
        <v>0</v>
      </c>
      <c r="Q136" s="69">
        <f t="shared" si="43"/>
        <v>0</v>
      </c>
      <c r="R136" s="300">
        <f t="shared" si="44"/>
      </c>
      <c r="S136" s="295">
        <f t="shared" si="37"/>
        <v>0</v>
      </c>
      <c r="T136" s="111">
        <f t="shared" si="45"/>
        <v>0</v>
      </c>
      <c r="U136" s="137"/>
      <c r="V136" s="328"/>
      <c r="W136" s="146">
        <f t="shared" si="33"/>
        <v>0</v>
      </c>
      <c r="X136" s="69">
        <f t="shared" si="46"/>
        <v>0</v>
      </c>
      <c r="Y136" s="70">
        <f t="shared" si="38"/>
      </c>
      <c r="Z136" s="148">
        <f t="shared" si="39"/>
        <v>0</v>
      </c>
      <c r="AA136" s="156">
        <f t="shared" si="40"/>
        <v>0</v>
      </c>
      <c r="AB136" s="141"/>
      <c r="AC136" s="322"/>
      <c r="AD136" s="322"/>
      <c r="AF136" s="341">
        <f t="shared" si="47"/>
        <v>0</v>
      </c>
    </row>
    <row r="137" spans="1:32" s="21" customFormat="1" ht="24.75" customHeight="1" hidden="1" outlineLevel="1">
      <c r="A137" s="184">
        <v>134</v>
      </c>
      <c r="B137" s="282"/>
      <c r="C137" s="282"/>
      <c r="D137" s="282"/>
      <c r="E137" s="312"/>
      <c r="F137" s="284"/>
      <c r="G137" s="285"/>
      <c r="H137" s="286"/>
      <c r="I137" s="286"/>
      <c r="J137" s="287"/>
      <c r="K137" s="315">
        <f t="shared" si="34"/>
        <v>0</v>
      </c>
      <c r="L137" s="78">
        <f t="shared" si="41"/>
        <v>0</v>
      </c>
      <c r="M137" s="150">
        <f t="shared" si="42"/>
        <v>0</v>
      </c>
      <c r="N137" s="303">
        <f t="shared" si="35"/>
      </c>
      <c r="O137" s="299">
        <f t="shared" si="32"/>
        <v>0</v>
      </c>
      <c r="P137" s="298">
        <f t="shared" si="36"/>
        <v>0</v>
      </c>
      <c r="Q137" s="69">
        <f t="shared" si="43"/>
        <v>0</v>
      </c>
      <c r="R137" s="300">
        <f t="shared" si="44"/>
      </c>
      <c r="S137" s="295">
        <f t="shared" si="37"/>
        <v>0</v>
      </c>
      <c r="T137" s="111">
        <f t="shared" si="45"/>
        <v>0</v>
      </c>
      <c r="U137" s="137"/>
      <c r="V137" s="328"/>
      <c r="W137" s="146">
        <f t="shared" si="33"/>
        <v>0</v>
      </c>
      <c r="X137" s="69">
        <f t="shared" si="46"/>
        <v>0</v>
      </c>
      <c r="Y137" s="70">
        <f t="shared" si="38"/>
      </c>
      <c r="Z137" s="148">
        <f t="shared" si="39"/>
        <v>0</v>
      </c>
      <c r="AA137" s="156">
        <f t="shared" si="40"/>
        <v>0</v>
      </c>
      <c r="AB137" s="141"/>
      <c r="AC137" s="322"/>
      <c r="AD137" s="322"/>
      <c r="AF137" s="341">
        <f t="shared" si="47"/>
        <v>0</v>
      </c>
    </row>
    <row r="138" spans="1:32" s="21" customFormat="1" ht="24.75" customHeight="1" hidden="1" outlineLevel="1">
      <c r="A138" s="184">
        <v>135</v>
      </c>
      <c r="B138" s="282"/>
      <c r="C138" s="282"/>
      <c r="D138" s="282"/>
      <c r="E138" s="312"/>
      <c r="F138" s="284"/>
      <c r="G138" s="285"/>
      <c r="H138" s="286"/>
      <c r="I138" s="286"/>
      <c r="J138" s="287"/>
      <c r="K138" s="315">
        <f t="shared" si="34"/>
        <v>0</v>
      </c>
      <c r="L138" s="78">
        <f t="shared" si="41"/>
        <v>0</v>
      </c>
      <c r="M138" s="150">
        <f t="shared" si="42"/>
        <v>0</v>
      </c>
      <c r="N138" s="303">
        <f t="shared" si="35"/>
      </c>
      <c r="O138" s="299">
        <f t="shared" si="32"/>
        <v>0</v>
      </c>
      <c r="P138" s="298">
        <f t="shared" si="36"/>
        <v>0</v>
      </c>
      <c r="Q138" s="69">
        <f t="shared" si="43"/>
        <v>0</v>
      </c>
      <c r="R138" s="300">
        <f t="shared" si="44"/>
      </c>
      <c r="S138" s="295">
        <f t="shared" si="37"/>
        <v>0</v>
      </c>
      <c r="T138" s="111">
        <f t="shared" si="45"/>
        <v>0</v>
      </c>
      <c r="U138" s="137"/>
      <c r="V138" s="328"/>
      <c r="W138" s="146">
        <f t="shared" si="33"/>
        <v>0</v>
      </c>
      <c r="X138" s="69">
        <f t="shared" si="46"/>
        <v>0</v>
      </c>
      <c r="Y138" s="70">
        <f t="shared" si="38"/>
      </c>
      <c r="Z138" s="148">
        <f t="shared" si="39"/>
        <v>0</v>
      </c>
      <c r="AA138" s="156">
        <f t="shared" si="40"/>
        <v>0</v>
      </c>
      <c r="AB138" s="141"/>
      <c r="AC138" s="322"/>
      <c r="AD138" s="322"/>
      <c r="AF138" s="341">
        <f t="shared" si="47"/>
        <v>0</v>
      </c>
    </row>
    <row r="139" spans="1:32" s="21" customFormat="1" ht="24.75" customHeight="1" hidden="1" outlineLevel="1">
      <c r="A139" s="184">
        <v>136</v>
      </c>
      <c r="B139" s="282"/>
      <c r="C139" s="282"/>
      <c r="D139" s="282"/>
      <c r="E139" s="312"/>
      <c r="F139" s="284"/>
      <c r="G139" s="285"/>
      <c r="H139" s="286"/>
      <c r="I139" s="286"/>
      <c r="J139" s="287"/>
      <c r="K139" s="315">
        <f t="shared" si="34"/>
        <v>0</v>
      </c>
      <c r="L139" s="78">
        <f t="shared" si="41"/>
        <v>0</v>
      </c>
      <c r="M139" s="150">
        <f t="shared" si="42"/>
        <v>0</v>
      </c>
      <c r="N139" s="303">
        <f t="shared" si="35"/>
      </c>
      <c r="O139" s="299">
        <f t="shared" si="32"/>
        <v>0</v>
      </c>
      <c r="P139" s="298">
        <f t="shared" si="36"/>
        <v>0</v>
      </c>
      <c r="Q139" s="69">
        <f t="shared" si="43"/>
        <v>0</v>
      </c>
      <c r="R139" s="300">
        <f t="shared" si="44"/>
      </c>
      <c r="S139" s="295">
        <f t="shared" si="37"/>
        <v>0</v>
      </c>
      <c r="T139" s="111">
        <f t="shared" si="45"/>
        <v>0</v>
      </c>
      <c r="U139" s="137"/>
      <c r="V139" s="328"/>
      <c r="W139" s="146">
        <f t="shared" si="33"/>
        <v>0</v>
      </c>
      <c r="X139" s="69">
        <f t="shared" si="46"/>
        <v>0</v>
      </c>
      <c r="Y139" s="70">
        <f t="shared" si="38"/>
      </c>
      <c r="Z139" s="148">
        <f t="shared" si="39"/>
        <v>0</v>
      </c>
      <c r="AA139" s="156">
        <f t="shared" si="40"/>
        <v>0</v>
      </c>
      <c r="AB139" s="141"/>
      <c r="AC139" s="322"/>
      <c r="AD139" s="322"/>
      <c r="AF139" s="341">
        <f t="shared" si="47"/>
        <v>0</v>
      </c>
    </row>
    <row r="140" spans="1:32" s="21" customFormat="1" ht="24.75" customHeight="1" hidden="1" outlineLevel="1">
      <c r="A140" s="184">
        <v>137</v>
      </c>
      <c r="B140" s="282"/>
      <c r="C140" s="282"/>
      <c r="D140" s="282"/>
      <c r="E140" s="312"/>
      <c r="F140" s="284"/>
      <c r="G140" s="285"/>
      <c r="H140" s="286"/>
      <c r="I140" s="286"/>
      <c r="J140" s="287"/>
      <c r="K140" s="315">
        <f t="shared" si="34"/>
        <v>0</v>
      </c>
      <c r="L140" s="78">
        <f t="shared" si="41"/>
        <v>0</v>
      </c>
      <c r="M140" s="150">
        <f t="shared" si="42"/>
        <v>0</v>
      </c>
      <c r="N140" s="303">
        <f t="shared" si="35"/>
      </c>
      <c r="O140" s="299">
        <f t="shared" si="32"/>
        <v>0</v>
      </c>
      <c r="P140" s="298">
        <f t="shared" si="36"/>
        <v>0</v>
      </c>
      <c r="Q140" s="69">
        <f t="shared" si="43"/>
        <v>0</v>
      </c>
      <c r="R140" s="300">
        <f t="shared" si="44"/>
      </c>
      <c r="S140" s="295">
        <f t="shared" si="37"/>
        <v>0</v>
      </c>
      <c r="T140" s="111">
        <f t="shared" si="45"/>
        <v>0</v>
      </c>
      <c r="U140" s="137"/>
      <c r="V140" s="328"/>
      <c r="W140" s="146">
        <f t="shared" si="33"/>
        <v>0</v>
      </c>
      <c r="X140" s="69">
        <f t="shared" si="46"/>
        <v>0</v>
      </c>
      <c r="Y140" s="70">
        <f t="shared" si="38"/>
      </c>
      <c r="Z140" s="148">
        <f t="shared" si="39"/>
        <v>0</v>
      </c>
      <c r="AA140" s="156">
        <f t="shared" si="40"/>
        <v>0</v>
      </c>
      <c r="AB140" s="141"/>
      <c r="AC140" s="322"/>
      <c r="AD140" s="322"/>
      <c r="AF140" s="341">
        <f t="shared" si="47"/>
        <v>0</v>
      </c>
    </row>
    <row r="141" spans="1:32" s="21" customFormat="1" ht="24.75" customHeight="1" hidden="1" outlineLevel="1">
      <c r="A141" s="184">
        <v>138</v>
      </c>
      <c r="B141" s="282"/>
      <c r="C141" s="282"/>
      <c r="D141" s="282"/>
      <c r="E141" s="312"/>
      <c r="F141" s="284"/>
      <c r="G141" s="285"/>
      <c r="H141" s="286"/>
      <c r="I141" s="286"/>
      <c r="J141" s="287"/>
      <c r="K141" s="315">
        <f t="shared" si="34"/>
        <v>0</v>
      </c>
      <c r="L141" s="78">
        <f t="shared" si="41"/>
        <v>0</v>
      </c>
      <c r="M141" s="150">
        <f t="shared" si="42"/>
        <v>0</v>
      </c>
      <c r="N141" s="303">
        <f t="shared" si="35"/>
      </c>
      <c r="O141" s="299">
        <f t="shared" si="32"/>
        <v>0</v>
      </c>
      <c r="P141" s="298">
        <f t="shared" si="36"/>
        <v>0</v>
      </c>
      <c r="Q141" s="69">
        <f t="shared" si="43"/>
        <v>0</v>
      </c>
      <c r="R141" s="300">
        <f t="shared" si="44"/>
      </c>
      <c r="S141" s="295">
        <f t="shared" si="37"/>
        <v>0</v>
      </c>
      <c r="T141" s="111">
        <f t="shared" si="45"/>
        <v>0</v>
      </c>
      <c r="U141" s="137"/>
      <c r="V141" s="328"/>
      <c r="W141" s="146">
        <f t="shared" si="33"/>
        <v>0</v>
      </c>
      <c r="X141" s="69">
        <f t="shared" si="46"/>
        <v>0</v>
      </c>
      <c r="Y141" s="70">
        <f t="shared" si="38"/>
      </c>
      <c r="Z141" s="148">
        <f t="shared" si="39"/>
        <v>0</v>
      </c>
      <c r="AA141" s="156">
        <f t="shared" si="40"/>
        <v>0</v>
      </c>
      <c r="AB141" s="141"/>
      <c r="AC141" s="322"/>
      <c r="AD141" s="322"/>
      <c r="AF141" s="341">
        <f t="shared" si="47"/>
        <v>0</v>
      </c>
    </row>
    <row r="142" spans="1:32" s="21" customFormat="1" ht="24.75" customHeight="1" hidden="1" outlineLevel="1">
      <c r="A142" s="184">
        <v>139</v>
      </c>
      <c r="B142" s="282"/>
      <c r="C142" s="282"/>
      <c r="D142" s="282"/>
      <c r="E142" s="312"/>
      <c r="F142" s="284"/>
      <c r="G142" s="285"/>
      <c r="H142" s="286"/>
      <c r="I142" s="286"/>
      <c r="J142" s="287"/>
      <c r="K142" s="315">
        <f t="shared" si="34"/>
        <v>0</v>
      </c>
      <c r="L142" s="78">
        <f t="shared" si="41"/>
        <v>0</v>
      </c>
      <c r="M142" s="150">
        <f t="shared" si="42"/>
        <v>0</v>
      </c>
      <c r="N142" s="303">
        <f t="shared" si="35"/>
      </c>
      <c r="O142" s="299">
        <f t="shared" si="32"/>
        <v>0</v>
      </c>
      <c r="P142" s="298">
        <f t="shared" si="36"/>
        <v>0</v>
      </c>
      <c r="Q142" s="69">
        <f t="shared" si="43"/>
        <v>0</v>
      </c>
      <c r="R142" s="300">
        <f t="shared" si="44"/>
      </c>
      <c r="S142" s="295">
        <f t="shared" si="37"/>
        <v>0</v>
      </c>
      <c r="T142" s="111">
        <f t="shared" si="45"/>
        <v>0</v>
      </c>
      <c r="U142" s="137"/>
      <c r="V142" s="328"/>
      <c r="W142" s="146">
        <f t="shared" si="33"/>
        <v>0</v>
      </c>
      <c r="X142" s="69">
        <f t="shared" si="46"/>
        <v>0</v>
      </c>
      <c r="Y142" s="70">
        <f t="shared" si="38"/>
      </c>
      <c r="Z142" s="148">
        <f t="shared" si="39"/>
        <v>0</v>
      </c>
      <c r="AA142" s="156">
        <f t="shared" si="40"/>
        <v>0</v>
      </c>
      <c r="AB142" s="141"/>
      <c r="AC142" s="322"/>
      <c r="AD142" s="322"/>
      <c r="AF142" s="341">
        <f t="shared" si="47"/>
        <v>0</v>
      </c>
    </row>
    <row r="143" spans="1:32" s="21" customFormat="1" ht="24.75" customHeight="1" hidden="1" outlineLevel="1">
      <c r="A143" s="184">
        <v>140</v>
      </c>
      <c r="B143" s="282"/>
      <c r="C143" s="282"/>
      <c r="D143" s="282"/>
      <c r="E143" s="312"/>
      <c r="F143" s="284"/>
      <c r="G143" s="285"/>
      <c r="H143" s="286"/>
      <c r="I143" s="286"/>
      <c r="J143" s="287"/>
      <c r="K143" s="315">
        <f t="shared" si="34"/>
        <v>0</v>
      </c>
      <c r="L143" s="78">
        <f t="shared" si="41"/>
        <v>0</v>
      </c>
      <c r="M143" s="150">
        <f t="shared" si="42"/>
        <v>0</v>
      </c>
      <c r="N143" s="303">
        <f t="shared" si="35"/>
      </c>
      <c r="O143" s="299">
        <f t="shared" si="32"/>
        <v>0</v>
      </c>
      <c r="P143" s="298">
        <f t="shared" si="36"/>
        <v>0</v>
      </c>
      <c r="Q143" s="69">
        <f t="shared" si="43"/>
        <v>0</v>
      </c>
      <c r="R143" s="300">
        <f t="shared" si="44"/>
      </c>
      <c r="S143" s="295">
        <f t="shared" si="37"/>
        <v>0</v>
      </c>
      <c r="T143" s="111">
        <f t="shared" si="45"/>
        <v>0</v>
      </c>
      <c r="U143" s="137"/>
      <c r="V143" s="328"/>
      <c r="W143" s="146">
        <f t="shared" si="33"/>
        <v>0</v>
      </c>
      <c r="X143" s="69">
        <f t="shared" si="46"/>
        <v>0</v>
      </c>
      <c r="Y143" s="70">
        <f t="shared" si="38"/>
      </c>
      <c r="Z143" s="148">
        <f t="shared" si="39"/>
        <v>0</v>
      </c>
      <c r="AA143" s="156">
        <f t="shared" si="40"/>
        <v>0</v>
      </c>
      <c r="AB143" s="141"/>
      <c r="AC143" s="322"/>
      <c r="AD143" s="322"/>
      <c r="AF143" s="341">
        <f t="shared" si="47"/>
        <v>0</v>
      </c>
    </row>
    <row r="144" spans="1:32" s="21" customFormat="1" ht="24.75" customHeight="1" hidden="1" outlineLevel="1">
      <c r="A144" s="184">
        <v>141</v>
      </c>
      <c r="B144" s="282"/>
      <c r="C144" s="283"/>
      <c r="D144" s="283"/>
      <c r="E144" s="312"/>
      <c r="F144" s="284"/>
      <c r="G144" s="285"/>
      <c r="H144" s="286"/>
      <c r="I144" s="286"/>
      <c r="J144" s="287"/>
      <c r="K144" s="315">
        <f t="shared" si="34"/>
        <v>0</v>
      </c>
      <c r="L144" s="78">
        <f t="shared" si="41"/>
        <v>0</v>
      </c>
      <c r="M144" s="150">
        <f t="shared" si="42"/>
        <v>0</v>
      </c>
      <c r="N144" s="303">
        <f t="shared" si="35"/>
      </c>
      <c r="O144" s="299">
        <f t="shared" si="32"/>
        <v>0</v>
      </c>
      <c r="P144" s="298">
        <f t="shared" si="36"/>
        <v>0</v>
      </c>
      <c r="Q144" s="69">
        <f t="shared" si="43"/>
        <v>0</v>
      </c>
      <c r="R144" s="300">
        <f t="shared" si="44"/>
      </c>
      <c r="S144" s="295">
        <f t="shared" si="37"/>
        <v>0</v>
      </c>
      <c r="T144" s="111">
        <f t="shared" si="45"/>
        <v>0</v>
      </c>
      <c r="U144" s="137"/>
      <c r="V144" s="328"/>
      <c r="W144" s="146">
        <f t="shared" si="33"/>
        <v>0</v>
      </c>
      <c r="X144" s="69">
        <f t="shared" si="46"/>
        <v>0</v>
      </c>
      <c r="Y144" s="70">
        <f t="shared" si="38"/>
      </c>
      <c r="Z144" s="148">
        <f t="shared" si="39"/>
        <v>0</v>
      </c>
      <c r="AA144" s="156">
        <f t="shared" si="40"/>
        <v>0</v>
      </c>
      <c r="AB144" s="141"/>
      <c r="AC144" s="322"/>
      <c r="AD144" s="322"/>
      <c r="AF144" s="341">
        <f t="shared" si="47"/>
        <v>0</v>
      </c>
    </row>
    <row r="145" spans="1:32" s="21" customFormat="1" ht="24.75" customHeight="1" hidden="1" outlineLevel="1">
      <c r="A145" s="184">
        <v>142</v>
      </c>
      <c r="B145" s="282"/>
      <c r="C145" s="283"/>
      <c r="D145" s="283"/>
      <c r="E145" s="312"/>
      <c r="F145" s="284"/>
      <c r="G145" s="285"/>
      <c r="H145" s="286"/>
      <c r="I145" s="286"/>
      <c r="J145" s="287"/>
      <c r="K145" s="315">
        <f t="shared" si="34"/>
        <v>0</v>
      </c>
      <c r="L145" s="78">
        <f t="shared" si="41"/>
        <v>0</v>
      </c>
      <c r="M145" s="150">
        <f t="shared" si="42"/>
        <v>0</v>
      </c>
      <c r="N145" s="303">
        <f t="shared" si="35"/>
      </c>
      <c r="O145" s="299">
        <f t="shared" si="32"/>
        <v>0</v>
      </c>
      <c r="P145" s="298">
        <f t="shared" si="36"/>
        <v>0</v>
      </c>
      <c r="Q145" s="69">
        <f t="shared" si="43"/>
        <v>0</v>
      </c>
      <c r="R145" s="300">
        <f t="shared" si="44"/>
      </c>
      <c r="S145" s="295">
        <f t="shared" si="37"/>
        <v>0</v>
      </c>
      <c r="T145" s="111">
        <f t="shared" si="45"/>
        <v>0</v>
      </c>
      <c r="U145" s="137"/>
      <c r="V145" s="328"/>
      <c r="W145" s="146">
        <f t="shared" si="33"/>
        <v>0</v>
      </c>
      <c r="X145" s="69">
        <f t="shared" si="46"/>
        <v>0</v>
      </c>
      <c r="Y145" s="70">
        <f t="shared" si="38"/>
      </c>
      <c r="Z145" s="148">
        <f t="shared" si="39"/>
        <v>0</v>
      </c>
      <c r="AA145" s="156">
        <f t="shared" si="40"/>
        <v>0</v>
      </c>
      <c r="AB145" s="141"/>
      <c r="AC145" s="322"/>
      <c r="AD145" s="322"/>
      <c r="AF145" s="341">
        <f t="shared" si="47"/>
        <v>0</v>
      </c>
    </row>
    <row r="146" spans="1:32" s="21" customFormat="1" ht="24.75" customHeight="1" hidden="1" outlineLevel="1">
      <c r="A146" s="184">
        <v>143</v>
      </c>
      <c r="B146" s="282"/>
      <c r="C146" s="283"/>
      <c r="D146" s="283"/>
      <c r="E146" s="312"/>
      <c r="F146" s="284"/>
      <c r="G146" s="285"/>
      <c r="H146" s="286"/>
      <c r="I146" s="286"/>
      <c r="J146" s="287"/>
      <c r="K146" s="315">
        <f t="shared" si="34"/>
        <v>0</v>
      </c>
      <c r="L146" s="78">
        <f t="shared" si="41"/>
        <v>0</v>
      </c>
      <c r="M146" s="150">
        <f t="shared" si="42"/>
        <v>0</v>
      </c>
      <c r="N146" s="303">
        <f t="shared" si="35"/>
      </c>
      <c r="O146" s="299">
        <f t="shared" si="32"/>
        <v>0</v>
      </c>
      <c r="P146" s="298">
        <f t="shared" si="36"/>
        <v>0</v>
      </c>
      <c r="Q146" s="69">
        <f t="shared" si="43"/>
        <v>0</v>
      </c>
      <c r="R146" s="300">
        <f t="shared" si="44"/>
      </c>
      <c r="S146" s="295">
        <f t="shared" si="37"/>
        <v>0</v>
      </c>
      <c r="T146" s="111">
        <f t="shared" si="45"/>
        <v>0</v>
      </c>
      <c r="U146" s="137"/>
      <c r="V146" s="328"/>
      <c r="W146" s="146">
        <f t="shared" si="33"/>
        <v>0</v>
      </c>
      <c r="X146" s="69">
        <f t="shared" si="46"/>
        <v>0</v>
      </c>
      <c r="Y146" s="70">
        <f t="shared" si="38"/>
      </c>
      <c r="Z146" s="148">
        <f t="shared" si="39"/>
        <v>0</v>
      </c>
      <c r="AA146" s="156">
        <f t="shared" si="40"/>
        <v>0</v>
      </c>
      <c r="AB146" s="141"/>
      <c r="AC146" s="322"/>
      <c r="AD146" s="322"/>
      <c r="AF146" s="341">
        <f t="shared" si="47"/>
        <v>0</v>
      </c>
    </row>
    <row r="147" spans="1:32" s="21" customFormat="1" ht="24.75" customHeight="1" hidden="1" outlineLevel="1">
      <c r="A147" s="184">
        <v>144</v>
      </c>
      <c r="B147" s="282"/>
      <c r="C147" s="283"/>
      <c r="D147" s="283"/>
      <c r="E147" s="312"/>
      <c r="F147" s="284"/>
      <c r="G147" s="285"/>
      <c r="H147" s="286"/>
      <c r="I147" s="286"/>
      <c r="J147" s="287"/>
      <c r="K147" s="315">
        <f t="shared" si="34"/>
        <v>0</v>
      </c>
      <c r="L147" s="78">
        <f t="shared" si="41"/>
        <v>0</v>
      </c>
      <c r="M147" s="150">
        <f t="shared" si="42"/>
        <v>0</v>
      </c>
      <c r="N147" s="303">
        <f t="shared" si="35"/>
      </c>
      <c r="O147" s="299">
        <f aca="true" t="shared" si="48" ref="O147:O210">IF(E147=6,(MIN(VLOOKUP($E147,$A$232:$E$237,5,0),H147)),H147)</f>
        <v>0</v>
      </c>
      <c r="P147" s="298">
        <f t="shared" si="36"/>
        <v>0</v>
      </c>
      <c r="Q147" s="69">
        <f t="shared" si="43"/>
        <v>0</v>
      </c>
      <c r="R147" s="300">
        <f t="shared" si="44"/>
      </c>
      <c r="S147" s="295">
        <f t="shared" si="37"/>
        <v>0</v>
      </c>
      <c r="T147" s="111">
        <f t="shared" si="45"/>
        <v>0</v>
      </c>
      <c r="U147" s="137"/>
      <c r="V147" s="328"/>
      <c r="W147" s="146">
        <f t="shared" si="33"/>
        <v>0</v>
      </c>
      <c r="X147" s="69">
        <f t="shared" si="46"/>
        <v>0</v>
      </c>
      <c r="Y147" s="70">
        <f t="shared" si="38"/>
      </c>
      <c r="Z147" s="148">
        <f t="shared" si="39"/>
        <v>0</v>
      </c>
      <c r="AA147" s="156">
        <f t="shared" si="40"/>
        <v>0</v>
      </c>
      <c r="AB147" s="141"/>
      <c r="AC147" s="322"/>
      <c r="AD147" s="322"/>
      <c r="AF147" s="341">
        <f t="shared" si="47"/>
        <v>0</v>
      </c>
    </row>
    <row r="148" spans="1:32" s="21" customFormat="1" ht="24.75" customHeight="1" hidden="1" outlineLevel="1">
      <c r="A148" s="184">
        <v>145</v>
      </c>
      <c r="B148" s="282"/>
      <c r="C148" s="283"/>
      <c r="D148" s="283"/>
      <c r="E148" s="312"/>
      <c r="F148" s="284"/>
      <c r="G148" s="285"/>
      <c r="H148" s="286"/>
      <c r="I148" s="286"/>
      <c r="J148" s="287"/>
      <c r="K148" s="315">
        <f t="shared" si="34"/>
        <v>0</v>
      </c>
      <c r="L148" s="78">
        <f t="shared" si="41"/>
        <v>0</v>
      </c>
      <c r="M148" s="150">
        <f t="shared" si="42"/>
        <v>0</v>
      </c>
      <c r="N148" s="303">
        <f t="shared" si="35"/>
      </c>
      <c r="O148" s="299">
        <f t="shared" si="48"/>
        <v>0</v>
      </c>
      <c r="P148" s="298">
        <f t="shared" si="36"/>
        <v>0</v>
      </c>
      <c r="Q148" s="69">
        <f t="shared" si="43"/>
        <v>0</v>
      </c>
      <c r="R148" s="300">
        <f t="shared" si="44"/>
      </c>
      <c r="S148" s="295">
        <f t="shared" si="37"/>
        <v>0</v>
      </c>
      <c r="T148" s="111">
        <f t="shared" si="45"/>
        <v>0</v>
      </c>
      <c r="U148" s="137"/>
      <c r="V148" s="328"/>
      <c r="W148" s="146">
        <f aca="true" t="shared" si="49" ref="W148:W211">IF($AA$2&gt;0,(1-$AA$2)*P148,P148)</f>
        <v>0</v>
      </c>
      <c r="X148" s="69">
        <f t="shared" si="46"/>
        <v>0</v>
      </c>
      <c r="Y148" s="70">
        <f t="shared" si="38"/>
      </c>
      <c r="Z148" s="148">
        <f t="shared" si="39"/>
        <v>0</v>
      </c>
      <c r="AA148" s="156">
        <f t="shared" si="40"/>
        <v>0</v>
      </c>
      <c r="AB148" s="141"/>
      <c r="AC148" s="322"/>
      <c r="AD148" s="322"/>
      <c r="AF148" s="341">
        <f t="shared" si="47"/>
        <v>0</v>
      </c>
    </row>
    <row r="149" spans="1:32" s="21" customFormat="1" ht="24.75" customHeight="1" hidden="1" outlineLevel="1">
      <c r="A149" s="184">
        <v>146</v>
      </c>
      <c r="B149" s="282"/>
      <c r="C149" s="283"/>
      <c r="D149" s="283"/>
      <c r="E149" s="312"/>
      <c r="F149" s="284"/>
      <c r="G149" s="285"/>
      <c r="H149" s="286"/>
      <c r="I149" s="286"/>
      <c r="J149" s="287"/>
      <c r="K149" s="315">
        <f t="shared" si="34"/>
        <v>0</v>
      </c>
      <c r="L149" s="78">
        <f t="shared" si="41"/>
        <v>0</v>
      </c>
      <c r="M149" s="150">
        <f t="shared" si="42"/>
        <v>0</v>
      </c>
      <c r="N149" s="303">
        <f t="shared" si="35"/>
      </c>
      <c r="O149" s="299">
        <f t="shared" si="48"/>
        <v>0</v>
      </c>
      <c r="P149" s="298">
        <f t="shared" si="36"/>
        <v>0</v>
      </c>
      <c r="Q149" s="69">
        <f t="shared" si="43"/>
        <v>0</v>
      </c>
      <c r="R149" s="300">
        <f t="shared" si="44"/>
      </c>
      <c r="S149" s="295">
        <f t="shared" si="37"/>
        <v>0</v>
      </c>
      <c r="T149" s="111">
        <f t="shared" si="45"/>
        <v>0</v>
      </c>
      <c r="U149" s="137"/>
      <c r="V149" s="328"/>
      <c r="W149" s="146">
        <f t="shared" si="49"/>
        <v>0</v>
      </c>
      <c r="X149" s="69">
        <f t="shared" si="46"/>
        <v>0</v>
      </c>
      <c r="Y149" s="70">
        <f t="shared" si="38"/>
      </c>
      <c r="Z149" s="148">
        <f t="shared" si="39"/>
        <v>0</v>
      </c>
      <c r="AA149" s="156">
        <f t="shared" si="40"/>
        <v>0</v>
      </c>
      <c r="AB149" s="141"/>
      <c r="AC149" s="322"/>
      <c r="AD149" s="322"/>
      <c r="AF149" s="341">
        <f t="shared" si="47"/>
        <v>0</v>
      </c>
    </row>
    <row r="150" spans="1:32" s="21" customFormat="1" ht="24.75" customHeight="1" hidden="1" outlineLevel="1">
      <c r="A150" s="184">
        <v>147</v>
      </c>
      <c r="B150" s="282"/>
      <c r="C150" s="283"/>
      <c r="D150" s="283"/>
      <c r="E150" s="312"/>
      <c r="F150" s="284"/>
      <c r="G150" s="285"/>
      <c r="H150" s="286"/>
      <c r="I150" s="286"/>
      <c r="J150" s="287"/>
      <c r="K150" s="315">
        <f t="shared" si="34"/>
        <v>0</v>
      </c>
      <c r="L150" s="78">
        <f t="shared" si="41"/>
        <v>0</v>
      </c>
      <c r="M150" s="150">
        <f t="shared" si="42"/>
        <v>0</v>
      </c>
      <c r="N150" s="303">
        <f t="shared" si="35"/>
      </c>
      <c r="O150" s="299">
        <f t="shared" si="48"/>
        <v>0</v>
      </c>
      <c r="P150" s="298">
        <f t="shared" si="36"/>
        <v>0</v>
      </c>
      <c r="Q150" s="69">
        <f t="shared" si="43"/>
        <v>0</v>
      </c>
      <c r="R150" s="300">
        <f t="shared" si="44"/>
      </c>
      <c r="S150" s="295">
        <f t="shared" si="37"/>
        <v>0</v>
      </c>
      <c r="T150" s="111">
        <f t="shared" si="45"/>
        <v>0</v>
      </c>
      <c r="U150" s="137"/>
      <c r="V150" s="328"/>
      <c r="W150" s="146">
        <f t="shared" si="49"/>
        <v>0</v>
      </c>
      <c r="X150" s="69">
        <f t="shared" si="46"/>
        <v>0</v>
      </c>
      <c r="Y150" s="70">
        <f t="shared" si="38"/>
      </c>
      <c r="Z150" s="148">
        <f t="shared" si="39"/>
        <v>0</v>
      </c>
      <c r="AA150" s="156">
        <f t="shared" si="40"/>
        <v>0</v>
      </c>
      <c r="AB150" s="141"/>
      <c r="AC150" s="322"/>
      <c r="AD150" s="322"/>
      <c r="AF150" s="341">
        <f t="shared" si="47"/>
        <v>0</v>
      </c>
    </row>
    <row r="151" spans="1:32" s="21" customFormat="1" ht="24.75" customHeight="1" hidden="1" outlineLevel="1">
      <c r="A151" s="184">
        <v>148</v>
      </c>
      <c r="B151" s="282"/>
      <c r="C151" s="283"/>
      <c r="D151" s="283"/>
      <c r="E151" s="312"/>
      <c r="F151" s="284"/>
      <c r="G151" s="285"/>
      <c r="H151" s="286"/>
      <c r="I151" s="286"/>
      <c r="J151" s="287"/>
      <c r="K151" s="315">
        <f t="shared" si="34"/>
        <v>0</v>
      </c>
      <c r="L151" s="78">
        <f t="shared" si="41"/>
        <v>0</v>
      </c>
      <c r="M151" s="150">
        <f t="shared" si="42"/>
        <v>0</v>
      </c>
      <c r="N151" s="303">
        <f t="shared" si="35"/>
      </c>
      <c r="O151" s="299">
        <f t="shared" si="48"/>
        <v>0</v>
      </c>
      <c r="P151" s="298">
        <f t="shared" si="36"/>
        <v>0</v>
      </c>
      <c r="Q151" s="69">
        <f t="shared" si="43"/>
        <v>0</v>
      </c>
      <c r="R151" s="300">
        <f t="shared" si="44"/>
      </c>
      <c r="S151" s="295">
        <f t="shared" si="37"/>
        <v>0</v>
      </c>
      <c r="T151" s="111">
        <f t="shared" si="45"/>
        <v>0</v>
      </c>
      <c r="U151" s="137"/>
      <c r="V151" s="328"/>
      <c r="W151" s="146">
        <f t="shared" si="49"/>
        <v>0</v>
      </c>
      <c r="X151" s="69">
        <f t="shared" si="46"/>
        <v>0</v>
      </c>
      <c r="Y151" s="70">
        <f t="shared" si="38"/>
      </c>
      <c r="Z151" s="148">
        <f t="shared" si="39"/>
        <v>0</v>
      </c>
      <c r="AA151" s="156">
        <f t="shared" si="40"/>
        <v>0</v>
      </c>
      <c r="AB151" s="141"/>
      <c r="AC151" s="322"/>
      <c r="AD151" s="322"/>
      <c r="AF151" s="341">
        <f t="shared" si="47"/>
        <v>0</v>
      </c>
    </row>
    <row r="152" spans="1:32" s="21" customFormat="1" ht="24.75" customHeight="1" hidden="1" outlineLevel="1">
      <c r="A152" s="184">
        <v>149</v>
      </c>
      <c r="B152" s="282"/>
      <c r="C152" s="283"/>
      <c r="D152" s="283"/>
      <c r="E152" s="312"/>
      <c r="F152" s="284"/>
      <c r="G152" s="285"/>
      <c r="H152" s="286"/>
      <c r="I152" s="286"/>
      <c r="J152" s="287"/>
      <c r="K152" s="315">
        <f t="shared" si="34"/>
        <v>0</v>
      </c>
      <c r="L152" s="78">
        <f t="shared" si="41"/>
        <v>0</v>
      </c>
      <c r="M152" s="150">
        <f t="shared" si="42"/>
        <v>0</v>
      </c>
      <c r="N152" s="303">
        <f t="shared" si="35"/>
      </c>
      <c r="O152" s="299">
        <f t="shared" si="48"/>
        <v>0</v>
      </c>
      <c r="P152" s="298">
        <f t="shared" si="36"/>
        <v>0</v>
      </c>
      <c r="Q152" s="69">
        <f t="shared" si="43"/>
        <v>0</v>
      </c>
      <c r="R152" s="300">
        <f t="shared" si="44"/>
      </c>
      <c r="S152" s="295">
        <f t="shared" si="37"/>
        <v>0</v>
      </c>
      <c r="T152" s="111">
        <f t="shared" si="45"/>
        <v>0</v>
      </c>
      <c r="U152" s="137"/>
      <c r="V152" s="328"/>
      <c r="W152" s="146">
        <f t="shared" si="49"/>
        <v>0</v>
      </c>
      <c r="X152" s="69">
        <f t="shared" si="46"/>
        <v>0</v>
      </c>
      <c r="Y152" s="70">
        <f t="shared" si="38"/>
      </c>
      <c r="Z152" s="148">
        <f t="shared" si="39"/>
        <v>0</v>
      </c>
      <c r="AA152" s="156">
        <f t="shared" si="40"/>
        <v>0</v>
      </c>
      <c r="AB152" s="141"/>
      <c r="AC152" s="322"/>
      <c r="AD152" s="322"/>
      <c r="AF152" s="341">
        <f t="shared" si="47"/>
        <v>0</v>
      </c>
    </row>
    <row r="153" spans="1:32" s="21" customFormat="1" ht="24.75" customHeight="1" hidden="1" outlineLevel="1">
      <c r="A153" s="184">
        <v>150</v>
      </c>
      <c r="B153" s="282"/>
      <c r="C153" s="283"/>
      <c r="D153" s="283"/>
      <c r="E153" s="312"/>
      <c r="F153" s="284"/>
      <c r="G153" s="285"/>
      <c r="H153" s="286"/>
      <c r="I153" s="286"/>
      <c r="J153" s="287"/>
      <c r="K153" s="315">
        <f t="shared" si="34"/>
        <v>0</v>
      </c>
      <c r="L153" s="78">
        <f t="shared" si="41"/>
        <v>0</v>
      </c>
      <c r="M153" s="150">
        <f t="shared" si="42"/>
        <v>0</v>
      </c>
      <c r="N153" s="303">
        <f t="shared" si="35"/>
      </c>
      <c r="O153" s="299">
        <f t="shared" si="48"/>
        <v>0</v>
      </c>
      <c r="P153" s="298">
        <f t="shared" si="36"/>
        <v>0</v>
      </c>
      <c r="Q153" s="69">
        <f t="shared" si="43"/>
        <v>0</v>
      </c>
      <c r="R153" s="300">
        <f t="shared" si="44"/>
      </c>
      <c r="S153" s="295">
        <f t="shared" si="37"/>
        <v>0</v>
      </c>
      <c r="T153" s="111">
        <f t="shared" si="45"/>
        <v>0</v>
      </c>
      <c r="U153" s="137"/>
      <c r="V153" s="328"/>
      <c r="W153" s="146">
        <f t="shared" si="49"/>
        <v>0</v>
      </c>
      <c r="X153" s="69">
        <f t="shared" si="46"/>
        <v>0</v>
      </c>
      <c r="Y153" s="70">
        <f t="shared" si="38"/>
      </c>
      <c r="Z153" s="148">
        <f t="shared" si="39"/>
        <v>0</v>
      </c>
      <c r="AA153" s="156">
        <f t="shared" si="40"/>
        <v>0</v>
      </c>
      <c r="AB153" s="141"/>
      <c r="AC153" s="322"/>
      <c r="AD153" s="322"/>
      <c r="AF153" s="341">
        <f t="shared" si="47"/>
        <v>0</v>
      </c>
    </row>
    <row r="154" spans="1:32" s="21" customFormat="1" ht="24.75" customHeight="1" hidden="1" outlineLevel="1">
      <c r="A154" s="184">
        <v>151</v>
      </c>
      <c r="B154" s="282"/>
      <c r="C154" s="283"/>
      <c r="D154" s="283"/>
      <c r="E154" s="312"/>
      <c r="F154" s="284"/>
      <c r="G154" s="285"/>
      <c r="H154" s="286"/>
      <c r="I154" s="286"/>
      <c r="J154" s="287"/>
      <c r="K154" s="315">
        <f t="shared" si="34"/>
        <v>0</v>
      </c>
      <c r="L154" s="78">
        <f t="shared" si="41"/>
        <v>0</v>
      </c>
      <c r="M154" s="150">
        <f t="shared" si="42"/>
        <v>0</v>
      </c>
      <c r="N154" s="303">
        <f t="shared" si="35"/>
      </c>
      <c r="O154" s="299">
        <f t="shared" si="48"/>
        <v>0</v>
      </c>
      <c r="P154" s="298">
        <f t="shared" si="36"/>
        <v>0</v>
      </c>
      <c r="Q154" s="69">
        <f t="shared" si="43"/>
        <v>0</v>
      </c>
      <c r="R154" s="300">
        <f t="shared" si="44"/>
      </c>
      <c r="S154" s="295">
        <f t="shared" si="37"/>
        <v>0</v>
      </c>
      <c r="T154" s="111">
        <f t="shared" si="45"/>
        <v>0</v>
      </c>
      <c r="U154" s="137"/>
      <c r="V154" s="328"/>
      <c r="W154" s="146">
        <f t="shared" si="49"/>
        <v>0</v>
      </c>
      <c r="X154" s="69">
        <f t="shared" si="46"/>
        <v>0</v>
      </c>
      <c r="Y154" s="70">
        <f t="shared" si="38"/>
      </c>
      <c r="Z154" s="148">
        <f t="shared" si="39"/>
        <v>0</v>
      </c>
      <c r="AA154" s="156">
        <f t="shared" si="40"/>
        <v>0</v>
      </c>
      <c r="AB154" s="141"/>
      <c r="AC154" s="322"/>
      <c r="AD154" s="322"/>
      <c r="AF154" s="341">
        <f t="shared" si="47"/>
        <v>0</v>
      </c>
    </row>
    <row r="155" spans="1:32" s="21" customFormat="1" ht="24.75" customHeight="1" hidden="1" outlineLevel="1">
      <c r="A155" s="184">
        <v>152</v>
      </c>
      <c r="B155" s="282"/>
      <c r="C155" s="283"/>
      <c r="D155" s="283"/>
      <c r="E155" s="312"/>
      <c r="F155" s="284"/>
      <c r="G155" s="285"/>
      <c r="H155" s="286"/>
      <c r="I155" s="286"/>
      <c r="J155" s="287"/>
      <c r="K155" s="315">
        <f t="shared" si="34"/>
        <v>0</v>
      </c>
      <c r="L155" s="78">
        <f t="shared" si="41"/>
        <v>0</v>
      </c>
      <c r="M155" s="150">
        <f t="shared" si="42"/>
        <v>0</v>
      </c>
      <c r="N155" s="303">
        <f t="shared" si="35"/>
      </c>
      <c r="O155" s="299">
        <f t="shared" si="48"/>
        <v>0</v>
      </c>
      <c r="P155" s="298">
        <f t="shared" si="36"/>
        <v>0</v>
      </c>
      <c r="Q155" s="69">
        <f t="shared" si="43"/>
        <v>0</v>
      </c>
      <c r="R155" s="300">
        <f t="shared" si="44"/>
      </c>
      <c r="S155" s="295">
        <f t="shared" si="37"/>
        <v>0</v>
      </c>
      <c r="T155" s="111">
        <f t="shared" si="45"/>
        <v>0</v>
      </c>
      <c r="U155" s="137"/>
      <c r="V155" s="328"/>
      <c r="W155" s="146">
        <f t="shared" si="49"/>
        <v>0</v>
      </c>
      <c r="X155" s="69">
        <f t="shared" si="46"/>
        <v>0</v>
      </c>
      <c r="Y155" s="70">
        <f t="shared" si="38"/>
      </c>
      <c r="Z155" s="148">
        <f t="shared" si="39"/>
        <v>0</v>
      </c>
      <c r="AA155" s="156">
        <f t="shared" si="40"/>
        <v>0</v>
      </c>
      <c r="AB155" s="141"/>
      <c r="AC155" s="322"/>
      <c r="AD155" s="322"/>
      <c r="AF155" s="341">
        <f t="shared" si="47"/>
        <v>0</v>
      </c>
    </row>
    <row r="156" spans="1:32" s="21" customFormat="1" ht="24.75" customHeight="1" hidden="1" outlineLevel="1">
      <c r="A156" s="184">
        <v>153</v>
      </c>
      <c r="B156" s="282"/>
      <c r="C156" s="283"/>
      <c r="D156" s="283"/>
      <c r="E156" s="312"/>
      <c r="F156" s="284"/>
      <c r="G156" s="285"/>
      <c r="H156" s="286"/>
      <c r="I156" s="286"/>
      <c r="J156" s="287"/>
      <c r="K156" s="315">
        <f t="shared" si="34"/>
        <v>0</v>
      </c>
      <c r="L156" s="78">
        <f t="shared" si="41"/>
        <v>0</v>
      </c>
      <c r="M156" s="150">
        <f t="shared" si="42"/>
        <v>0</v>
      </c>
      <c r="N156" s="303">
        <f t="shared" si="35"/>
      </c>
      <c r="O156" s="299">
        <f t="shared" si="48"/>
        <v>0</v>
      </c>
      <c r="P156" s="298">
        <f t="shared" si="36"/>
        <v>0</v>
      </c>
      <c r="Q156" s="69">
        <f t="shared" si="43"/>
        <v>0</v>
      </c>
      <c r="R156" s="300">
        <f t="shared" si="44"/>
      </c>
      <c r="S156" s="295">
        <f t="shared" si="37"/>
        <v>0</v>
      </c>
      <c r="T156" s="111">
        <f t="shared" si="45"/>
        <v>0</v>
      </c>
      <c r="U156" s="137"/>
      <c r="V156" s="328"/>
      <c r="W156" s="146">
        <f t="shared" si="49"/>
        <v>0</v>
      </c>
      <c r="X156" s="69">
        <f t="shared" si="46"/>
        <v>0</v>
      </c>
      <c r="Y156" s="70">
        <f t="shared" si="38"/>
      </c>
      <c r="Z156" s="148">
        <f t="shared" si="39"/>
        <v>0</v>
      </c>
      <c r="AA156" s="156">
        <f t="shared" si="40"/>
        <v>0</v>
      </c>
      <c r="AB156" s="141"/>
      <c r="AC156" s="322"/>
      <c r="AD156" s="322"/>
      <c r="AF156" s="341">
        <f t="shared" si="47"/>
        <v>0</v>
      </c>
    </row>
    <row r="157" spans="1:32" s="21" customFormat="1" ht="24.75" customHeight="1" hidden="1" outlineLevel="1">
      <c r="A157" s="184">
        <v>154</v>
      </c>
      <c r="B157" s="282"/>
      <c r="C157" s="283"/>
      <c r="D157" s="283"/>
      <c r="E157" s="312"/>
      <c r="F157" s="284"/>
      <c r="G157" s="285"/>
      <c r="H157" s="286"/>
      <c r="I157" s="286"/>
      <c r="J157" s="287"/>
      <c r="K157" s="315">
        <f t="shared" si="34"/>
        <v>0</v>
      </c>
      <c r="L157" s="78">
        <f t="shared" si="41"/>
        <v>0</v>
      </c>
      <c r="M157" s="150">
        <f t="shared" si="42"/>
        <v>0</v>
      </c>
      <c r="N157" s="303">
        <f t="shared" si="35"/>
      </c>
      <c r="O157" s="299">
        <f t="shared" si="48"/>
        <v>0</v>
      </c>
      <c r="P157" s="298">
        <f t="shared" si="36"/>
        <v>0</v>
      </c>
      <c r="Q157" s="69">
        <f t="shared" si="43"/>
        <v>0</v>
      </c>
      <c r="R157" s="300">
        <f t="shared" si="44"/>
      </c>
      <c r="S157" s="295">
        <f t="shared" si="37"/>
        <v>0</v>
      </c>
      <c r="T157" s="111">
        <f t="shared" si="45"/>
        <v>0</v>
      </c>
      <c r="U157" s="137"/>
      <c r="V157" s="328"/>
      <c r="W157" s="146">
        <f t="shared" si="49"/>
        <v>0</v>
      </c>
      <c r="X157" s="69">
        <f t="shared" si="46"/>
        <v>0</v>
      </c>
      <c r="Y157" s="70">
        <f t="shared" si="38"/>
      </c>
      <c r="Z157" s="148">
        <f t="shared" si="39"/>
        <v>0</v>
      </c>
      <c r="AA157" s="156">
        <f t="shared" si="40"/>
        <v>0</v>
      </c>
      <c r="AB157" s="141"/>
      <c r="AC157" s="322"/>
      <c r="AD157" s="322"/>
      <c r="AF157" s="341">
        <f t="shared" si="47"/>
        <v>0</v>
      </c>
    </row>
    <row r="158" spans="1:32" s="21" customFormat="1" ht="24.75" customHeight="1" hidden="1" outlineLevel="1">
      <c r="A158" s="184">
        <v>155</v>
      </c>
      <c r="B158" s="282"/>
      <c r="C158" s="283"/>
      <c r="D158" s="283"/>
      <c r="E158" s="312"/>
      <c r="F158" s="284"/>
      <c r="G158" s="285"/>
      <c r="H158" s="286"/>
      <c r="I158" s="286"/>
      <c r="J158" s="287"/>
      <c r="K158" s="315">
        <f t="shared" si="34"/>
        <v>0</v>
      </c>
      <c r="L158" s="78">
        <f t="shared" si="41"/>
        <v>0</v>
      </c>
      <c r="M158" s="150">
        <f t="shared" si="42"/>
        <v>0</v>
      </c>
      <c r="N158" s="303">
        <f t="shared" si="35"/>
      </c>
      <c r="O158" s="299">
        <f t="shared" si="48"/>
        <v>0</v>
      </c>
      <c r="P158" s="298">
        <f t="shared" si="36"/>
        <v>0</v>
      </c>
      <c r="Q158" s="69">
        <f t="shared" si="43"/>
        <v>0</v>
      </c>
      <c r="R158" s="300">
        <f t="shared" si="44"/>
      </c>
      <c r="S158" s="295">
        <f t="shared" si="37"/>
        <v>0</v>
      </c>
      <c r="T158" s="111">
        <f t="shared" si="45"/>
        <v>0</v>
      </c>
      <c r="U158" s="137"/>
      <c r="V158" s="328"/>
      <c r="W158" s="146">
        <f t="shared" si="49"/>
        <v>0</v>
      </c>
      <c r="X158" s="69">
        <f t="shared" si="46"/>
        <v>0</v>
      </c>
      <c r="Y158" s="70">
        <f t="shared" si="38"/>
      </c>
      <c r="Z158" s="148">
        <f t="shared" si="39"/>
        <v>0</v>
      </c>
      <c r="AA158" s="156">
        <f t="shared" si="40"/>
        <v>0</v>
      </c>
      <c r="AB158" s="141"/>
      <c r="AC158" s="322"/>
      <c r="AD158" s="322"/>
      <c r="AF158" s="341">
        <f t="shared" si="47"/>
        <v>0</v>
      </c>
    </row>
    <row r="159" spans="1:32" s="21" customFormat="1" ht="24.75" customHeight="1" hidden="1" outlineLevel="1">
      <c r="A159" s="184">
        <v>156</v>
      </c>
      <c r="B159" s="282"/>
      <c r="C159" s="283"/>
      <c r="D159" s="283"/>
      <c r="E159" s="312"/>
      <c r="F159" s="284"/>
      <c r="G159" s="285"/>
      <c r="H159" s="286"/>
      <c r="I159" s="286"/>
      <c r="J159" s="287"/>
      <c r="K159" s="315">
        <f t="shared" si="34"/>
        <v>0</v>
      </c>
      <c r="L159" s="78">
        <f t="shared" si="41"/>
        <v>0</v>
      </c>
      <c r="M159" s="150">
        <f t="shared" si="42"/>
        <v>0</v>
      </c>
      <c r="N159" s="303">
        <f t="shared" si="35"/>
      </c>
      <c r="O159" s="299">
        <f t="shared" si="48"/>
        <v>0</v>
      </c>
      <c r="P159" s="298">
        <f t="shared" si="36"/>
        <v>0</v>
      </c>
      <c r="Q159" s="69">
        <f t="shared" si="43"/>
        <v>0</v>
      </c>
      <c r="R159" s="300">
        <f t="shared" si="44"/>
      </c>
      <c r="S159" s="295">
        <f t="shared" si="37"/>
        <v>0</v>
      </c>
      <c r="T159" s="111">
        <f t="shared" si="45"/>
        <v>0</v>
      </c>
      <c r="U159" s="137"/>
      <c r="V159" s="328"/>
      <c r="W159" s="146">
        <f t="shared" si="49"/>
        <v>0</v>
      </c>
      <c r="X159" s="69">
        <f t="shared" si="46"/>
        <v>0</v>
      </c>
      <c r="Y159" s="70">
        <f t="shared" si="38"/>
      </c>
      <c r="Z159" s="148">
        <f t="shared" si="39"/>
        <v>0</v>
      </c>
      <c r="AA159" s="156">
        <f t="shared" si="40"/>
        <v>0</v>
      </c>
      <c r="AB159" s="141"/>
      <c r="AC159" s="322"/>
      <c r="AD159" s="322"/>
      <c r="AF159" s="341">
        <f t="shared" si="47"/>
        <v>0</v>
      </c>
    </row>
    <row r="160" spans="1:32" s="21" customFormat="1" ht="24.75" customHeight="1" hidden="1" outlineLevel="1">
      <c r="A160" s="184">
        <v>157</v>
      </c>
      <c r="B160" s="282"/>
      <c r="C160" s="283"/>
      <c r="D160" s="283"/>
      <c r="E160" s="312"/>
      <c r="F160" s="284"/>
      <c r="G160" s="285"/>
      <c r="H160" s="286"/>
      <c r="I160" s="286"/>
      <c r="J160" s="287"/>
      <c r="K160" s="315">
        <f t="shared" si="34"/>
        <v>0</v>
      </c>
      <c r="L160" s="78">
        <f t="shared" si="41"/>
        <v>0</v>
      </c>
      <c r="M160" s="150">
        <f t="shared" si="42"/>
        <v>0</v>
      </c>
      <c r="N160" s="303">
        <f t="shared" si="35"/>
      </c>
      <c r="O160" s="299">
        <f t="shared" si="48"/>
        <v>0</v>
      </c>
      <c r="P160" s="298">
        <f t="shared" si="36"/>
        <v>0</v>
      </c>
      <c r="Q160" s="69">
        <f t="shared" si="43"/>
        <v>0</v>
      </c>
      <c r="R160" s="300">
        <f t="shared" si="44"/>
      </c>
      <c r="S160" s="295">
        <f t="shared" si="37"/>
        <v>0</v>
      </c>
      <c r="T160" s="111">
        <f t="shared" si="45"/>
        <v>0</v>
      </c>
      <c r="U160" s="137"/>
      <c r="V160" s="328"/>
      <c r="W160" s="146">
        <f t="shared" si="49"/>
        <v>0</v>
      </c>
      <c r="X160" s="69">
        <f t="shared" si="46"/>
        <v>0</v>
      </c>
      <c r="Y160" s="70">
        <f t="shared" si="38"/>
      </c>
      <c r="Z160" s="148">
        <f t="shared" si="39"/>
        <v>0</v>
      </c>
      <c r="AA160" s="156">
        <f t="shared" si="40"/>
        <v>0</v>
      </c>
      <c r="AB160" s="141"/>
      <c r="AC160" s="322"/>
      <c r="AD160" s="322"/>
      <c r="AF160" s="341">
        <f t="shared" si="47"/>
        <v>0</v>
      </c>
    </row>
    <row r="161" spans="1:32" s="21" customFormat="1" ht="24.75" customHeight="1" hidden="1" outlineLevel="1">
      <c r="A161" s="184">
        <v>158</v>
      </c>
      <c r="B161" s="282"/>
      <c r="C161" s="283"/>
      <c r="D161" s="283"/>
      <c r="E161" s="312"/>
      <c r="F161" s="284"/>
      <c r="G161" s="285"/>
      <c r="H161" s="286"/>
      <c r="I161" s="286"/>
      <c r="J161" s="287"/>
      <c r="K161" s="315">
        <f t="shared" si="34"/>
        <v>0</v>
      </c>
      <c r="L161" s="78">
        <f t="shared" si="41"/>
        <v>0</v>
      </c>
      <c r="M161" s="150">
        <f t="shared" si="42"/>
        <v>0</v>
      </c>
      <c r="N161" s="303">
        <f t="shared" si="35"/>
      </c>
      <c r="O161" s="299">
        <f t="shared" si="48"/>
        <v>0</v>
      </c>
      <c r="P161" s="298">
        <f t="shared" si="36"/>
        <v>0</v>
      </c>
      <c r="Q161" s="69">
        <f t="shared" si="43"/>
        <v>0</v>
      </c>
      <c r="R161" s="300">
        <f t="shared" si="44"/>
      </c>
      <c r="S161" s="295">
        <f t="shared" si="37"/>
        <v>0</v>
      </c>
      <c r="T161" s="111">
        <f t="shared" si="45"/>
        <v>0</v>
      </c>
      <c r="U161" s="137"/>
      <c r="V161" s="328"/>
      <c r="W161" s="146">
        <f t="shared" si="49"/>
        <v>0</v>
      </c>
      <c r="X161" s="69">
        <f t="shared" si="46"/>
        <v>0</v>
      </c>
      <c r="Y161" s="70">
        <f t="shared" si="38"/>
      </c>
      <c r="Z161" s="148">
        <f t="shared" si="39"/>
        <v>0</v>
      </c>
      <c r="AA161" s="156">
        <f t="shared" si="40"/>
        <v>0</v>
      </c>
      <c r="AB161" s="141"/>
      <c r="AC161" s="322"/>
      <c r="AD161" s="322"/>
      <c r="AF161" s="341">
        <f t="shared" si="47"/>
        <v>0</v>
      </c>
    </row>
    <row r="162" spans="1:32" s="21" customFormat="1" ht="24.75" customHeight="1" hidden="1" outlineLevel="1">
      <c r="A162" s="184">
        <v>159</v>
      </c>
      <c r="B162" s="282"/>
      <c r="C162" s="283"/>
      <c r="D162" s="283"/>
      <c r="E162" s="312"/>
      <c r="F162" s="284"/>
      <c r="G162" s="285"/>
      <c r="H162" s="286"/>
      <c r="I162" s="286"/>
      <c r="J162" s="287"/>
      <c r="K162" s="315">
        <f t="shared" si="34"/>
        <v>0</v>
      </c>
      <c r="L162" s="78">
        <f t="shared" si="41"/>
        <v>0</v>
      </c>
      <c r="M162" s="150">
        <f t="shared" si="42"/>
        <v>0</v>
      </c>
      <c r="N162" s="303">
        <f t="shared" si="35"/>
      </c>
      <c r="O162" s="299">
        <f t="shared" si="48"/>
        <v>0</v>
      </c>
      <c r="P162" s="298">
        <f t="shared" si="36"/>
        <v>0</v>
      </c>
      <c r="Q162" s="69">
        <f t="shared" si="43"/>
        <v>0</v>
      </c>
      <c r="R162" s="300">
        <f t="shared" si="44"/>
      </c>
      <c r="S162" s="295">
        <f t="shared" si="37"/>
        <v>0</v>
      </c>
      <c r="T162" s="111">
        <f t="shared" si="45"/>
        <v>0</v>
      </c>
      <c r="U162" s="137"/>
      <c r="V162" s="328"/>
      <c r="W162" s="146">
        <f t="shared" si="49"/>
        <v>0</v>
      </c>
      <c r="X162" s="69">
        <f t="shared" si="46"/>
        <v>0</v>
      </c>
      <c r="Y162" s="70">
        <f t="shared" si="38"/>
      </c>
      <c r="Z162" s="148">
        <f t="shared" si="39"/>
        <v>0</v>
      </c>
      <c r="AA162" s="156">
        <f t="shared" si="40"/>
        <v>0</v>
      </c>
      <c r="AB162" s="141"/>
      <c r="AC162" s="322"/>
      <c r="AD162" s="322"/>
      <c r="AF162" s="341">
        <f t="shared" si="47"/>
        <v>0</v>
      </c>
    </row>
    <row r="163" spans="1:32" s="21" customFormat="1" ht="24.75" customHeight="1" hidden="1" outlineLevel="1">
      <c r="A163" s="184">
        <v>160</v>
      </c>
      <c r="B163" s="282"/>
      <c r="C163" s="283"/>
      <c r="D163" s="283"/>
      <c r="E163" s="312"/>
      <c r="F163" s="284"/>
      <c r="G163" s="285"/>
      <c r="H163" s="286"/>
      <c r="I163" s="286"/>
      <c r="J163" s="287"/>
      <c r="K163" s="315">
        <f t="shared" si="34"/>
        <v>0</v>
      </c>
      <c r="L163" s="78">
        <f t="shared" si="41"/>
        <v>0</v>
      </c>
      <c r="M163" s="150">
        <f t="shared" si="42"/>
        <v>0</v>
      </c>
      <c r="N163" s="303">
        <f t="shared" si="35"/>
      </c>
      <c r="O163" s="299">
        <f t="shared" si="48"/>
        <v>0</v>
      </c>
      <c r="P163" s="298">
        <f t="shared" si="36"/>
        <v>0</v>
      </c>
      <c r="Q163" s="69">
        <f t="shared" si="43"/>
        <v>0</v>
      </c>
      <c r="R163" s="300">
        <f t="shared" si="44"/>
      </c>
      <c r="S163" s="295">
        <f t="shared" si="37"/>
        <v>0</v>
      </c>
      <c r="T163" s="111">
        <f t="shared" si="45"/>
        <v>0</v>
      </c>
      <c r="U163" s="137"/>
      <c r="V163" s="328"/>
      <c r="W163" s="146">
        <f t="shared" si="49"/>
        <v>0</v>
      </c>
      <c r="X163" s="69">
        <f t="shared" si="46"/>
        <v>0</v>
      </c>
      <c r="Y163" s="70">
        <f t="shared" si="38"/>
      </c>
      <c r="Z163" s="148">
        <f t="shared" si="39"/>
        <v>0</v>
      </c>
      <c r="AA163" s="156">
        <f t="shared" si="40"/>
        <v>0</v>
      </c>
      <c r="AB163" s="141"/>
      <c r="AC163" s="322"/>
      <c r="AD163" s="322"/>
      <c r="AF163" s="341">
        <f t="shared" si="47"/>
        <v>0</v>
      </c>
    </row>
    <row r="164" spans="1:32" s="21" customFormat="1" ht="24.75" customHeight="1" hidden="1" outlineLevel="1">
      <c r="A164" s="184">
        <v>161</v>
      </c>
      <c r="B164" s="282"/>
      <c r="C164" s="283"/>
      <c r="D164" s="283"/>
      <c r="E164" s="312"/>
      <c r="F164" s="284"/>
      <c r="G164" s="285"/>
      <c r="H164" s="286"/>
      <c r="I164" s="286"/>
      <c r="J164" s="287"/>
      <c r="K164" s="315">
        <f t="shared" si="34"/>
        <v>0</v>
      </c>
      <c r="L164" s="78">
        <f t="shared" si="41"/>
        <v>0</v>
      </c>
      <c r="M164" s="150">
        <f t="shared" si="42"/>
        <v>0</v>
      </c>
      <c r="N164" s="303">
        <f t="shared" si="35"/>
      </c>
      <c r="O164" s="299">
        <f t="shared" si="48"/>
        <v>0</v>
      </c>
      <c r="P164" s="298">
        <f t="shared" si="36"/>
        <v>0</v>
      </c>
      <c r="Q164" s="69">
        <f t="shared" si="43"/>
        <v>0</v>
      </c>
      <c r="R164" s="300">
        <f t="shared" si="44"/>
      </c>
      <c r="S164" s="295">
        <f t="shared" si="37"/>
        <v>0</v>
      </c>
      <c r="T164" s="111">
        <f t="shared" si="45"/>
        <v>0</v>
      </c>
      <c r="U164" s="137"/>
      <c r="V164" s="328"/>
      <c r="W164" s="146">
        <f t="shared" si="49"/>
        <v>0</v>
      </c>
      <c r="X164" s="69">
        <f t="shared" si="46"/>
        <v>0</v>
      </c>
      <c r="Y164" s="70">
        <f t="shared" si="38"/>
      </c>
      <c r="Z164" s="148">
        <f t="shared" si="39"/>
        <v>0</v>
      </c>
      <c r="AA164" s="156">
        <f t="shared" si="40"/>
        <v>0</v>
      </c>
      <c r="AB164" s="141"/>
      <c r="AC164" s="322"/>
      <c r="AD164" s="322"/>
      <c r="AF164" s="341">
        <f t="shared" si="47"/>
        <v>0</v>
      </c>
    </row>
    <row r="165" spans="1:32" s="21" customFormat="1" ht="24.75" customHeight="1" hidden="1" outlineLevel="1">
      <c r="A165" s="184">
        <v>162</v>
      </c>
      <c r="B165" s="282"/>
      <c r="C165" s="283"/>
      <c r="D165" s="283"/>
      <c r="E165" s="312"/>
      <c r="F165" s="284"/>
      <c r="G165" s="285"/>
      <c r="H165" s="286"/>
      <c r="I165" s="286"/>
      <c r="J165" s="287"/>
      <c r="K165" s="315">
        <f t="shared" si="34"/>
        <v>0</v>
      </c>
      <c r="L165" s="78">
        <f t="shared" si="41"/>
        <v>0</v>
      </c>
      <c r="M165" s="150">
        <f t="shared" si="42"/>
        <v>0</v>
      </c>
      <c r="N165" s="303">
        <f t="shared" si="35"/>
      </c>
      <c r="O165" s="299">
        <f t="shared" si="48"/>
        <v>0</v>
      </c>
      <c r="P165" s="298">
        <f t="shared" si="36"/>
        <v>0</v>
      </c>
      <c r="Q165" s="69">
        <f t="shared" si="43"/>
        <v>0</v>
      </c>
      <c r="R165" s="300">
        <f t="shared" si="44"/>
      </c>
      <c r="S165" s="295">
        <f t="shared" si="37"/>
        <v>0</v>
      </c>
      <c r="T165" s="111">
        <f t="shared" si="45"/>
        <v>0</v>
      </c>
      <c r="U165" s="137"/>
      <c r="V165" s="328"/>
      <c r="W165" s="146">
        <f t="shared" si="49"/>
        <v>0</v>
      </c>
      <c r="X165" s="69">
        <f t="shared" si="46"/>
        <v>0</v>
      </c>
      <c r="Y165" s="70">
        <f t="shared" si="38"/>
      </c>
      <c r="Z165" s="148">
        <f t="shared" si="39"/>
        <v>0</v>
      </c>
      <c r="AA165" s="156">
        <f t="shared" si="40"/>
        <v>0</v>
      </c>
      <c r="AB165" s="141"/>
      <c r="AC165" s="322"/>
      <c r="AD165" s="322"/>
      <c r="AF165" s="341">
        <f t="shared" si="47"/>
        <v>0</v>
      </c>
    </row>
    <row r="166" spans="1:32" s="21" customFormat="1" ht="24.75" customHeight="1" hidden="1" outlineLevel="1">
      <c r="A166" s="184">
        <v>163</v>
      </c>
      <c r="B166" s="282"/>
      <c r="C166" s="283"/>
      <c r="D166" s="283"/>
      <c r="E166" s="312"/>
      <c r="F166" s="284"/>
      <c r="G166" s="285"/>
      <c r="H166" s="286"/>
      <c r="I166" s="286"/>
      <c r="J166" s="287"/>
      <c r="K166" s="315">
        <f t="shared" si="34"/>
        <v>0</v>
      </c>
      <c r="L166" s="78">
        <f t="shared" si="41"/>
        <v>0</v>
      </c>
      <c r="M166" s="150">
        <f t="shared" si="42"/>
        <v>0</v>
      </c>
      <c r="N166" s="303">
        <f t="shared" si="35"/>
      </c>
      <c r="O166" s="299">
        <f t="shared" si="48"/>
        <v>0</v>
      </c>
      <c r="P166" s="298">
        <f t="shared" si="36"/>
        <v>0</v>
      </c>
      <c r="Q166" s="69">
        <f t="shared" si="43"/>
        <v>0</v>
      </c>
      <c r="R166" s="300">
        <f t="shared" si="44"/>
      </c>
      <c r="S166" s="295">
        <f t="shared" si="37"/>
        <v>0</v>
      </c>
      <c r="T166" s="111">
        <f t="shared" si="45"/>
        <v>0</v>
      </c>
      <c r="U166" s="137"/>
      <c r="V166" s="328"/>
      <c r="W166" s="146">
        <f t="shared" si="49"/>
        <v>0</v>
      </c>
      <c r="X166" s="69">
        <f t="shared" si="46"/>
        <v>0</v>
      </c>
      <c r="Y166" s="70">
        <f t="shared" si="38"/>
      </c>
      <c r="Z166" s="148">
        <f t="shared" si="39"/>
        <v>0</v>
      </c>
      <c r="AA166" s="156">
        <f t="shared" si="40"/>
        <v>0</v>
      </c>
      <c r="AB166" s="141"/>
      <c r="AC166" s="322"/>
      <c r="AD166" s="322"/>
      <c r="AF166" s="341">
        <f t="shared" si="47"/>
        <v>0</v>
      </c>
    </row>
    <row r="167" spans="1:32" s="21" customFormat="1" ht="24.75" customHeight="1" hidden="1" outlineLevel="1">
      <c r="A167" s="184">
        <v>164</v>
      </c>
      <c r="B167" s="282"/>
      <c r="C167" s="283"/>
      <c r="D167" s="283"/>
      <c r="E167" s="312"/>
      <c r="F167" s="284"/>
      <c r="G167" s="285"/>
      <c r="H167" s="286"/>
      <c r="I167" s="286"/>
      <c r="J167" s="287"/>
      <c r="K167" s="315">
        <f t="shared" si="34"/>
        <v>0</v>
      </c>
      <c r="L167" s="78">
        <f t="shared" si="41"/>
        <v>0</v>
      </c>
      <c r="M167" s="150">
        <f t="shared" si="42"/>
        <v>0</v>
      </c>
      <c r="N167" s="303">
        <f t="shared" si="35"/>
      </c>
      <c r="O167" s="299">
        <f t="shared" si="48"/>
        <v>0</v>
      </c>
      <c r="P167" s="298">
        <f t="shared" si="36"/>
        <v>0</v>
      </c>
      <c r="Q167" s="69">
        <f t="shared" si="43"/>
        <v>0</v>
      </c>
      <c r="R167" s="300">
        <f t="shared" si="44"/>
      </c>
      <c r="S167" s="295">
        <f t="shared" si="37"/>
        <v>0</v>
      </c>
      <c r="T167" s="111">
        <f t="shared" si="45"/>
        <v>0</v>
      </c>
      <c r="U167" s="137"/>
      <c r="V167" s="328"/>
      <c r="W167" s="146">
        <f t="shared" si="49"/>
        <v>0</v>
      </c>
      <c r="X167" s="69">
        <f t="shared" si="46"/>
        <v>0</v>
      </c>
      <c r="Y167" s="70">
        <f t="shared" si="38"/>
      </c>
      <c r="Z167" s="148">
        <f t="shared" si="39"/>
        <v>0</v>
      </c>
      <c r="AA167" s="156">
        <f t="shared" si="40"/>
        <v>0</v>
      </c>
      <c r="AB167" s="141"/>
      <c r="AC167" s="322"/>
      <c r="AD167" s="322"/>
      <c r="AF167" s="341">
        <f t="shared" si="47"/>
        <v>0</v>
      </c>
    </row>
    <row r="168" spans="1:32" s="21" customFormat="1" ht="24.75" customHeight="1" hidden="1" outlineLevel="1">
      <c r="A168" s="184">
        <v>165</v>
      </c>
      <c r="B168" s="282"/>
      <c r="C168" s="283"/>
      <c r="D168" s="283"/>
      <c r="E168" s="312"/>
      <c r="F168" s="284"/>
      <c r="G168" s="285"/>
      <c r="H168" s="286"/>
      <c r="I168" s="286"/>
      <c r="J168" s="287"/>
      <c r="K168" s="315">
        <f t="shared" si="34"/>
        <v>0</v>
      </c>
      <c r="L168" s="78">
        <f t="shared" si="41"/>
        <v>0</v>
      </c>
      <c r="M168" s="150">
        <f t="shared" si="42"/>
        <v>0</v>
      </c>
      <c r="N168" s="303">
        <f t="shared" si="35"/>
      </c>
      <c r="O168" s="299">
        <f t="shared" si="48"/>
        <v>0</v>
      </c>
      <c r="P168" s="298">
        <f t="shared" si="36"/>
        <v>0</v>
      </c>
      <c r="Q168" s="69">
        <f t="shared" si="43"/>
        <v>0</v>
      </c>
      <c r="R168" s="300">
        <f t="shared" si="44"/>
      </c>
      <c r="S168" s="295">
        <f t="shared" si="37"/>
        <v>0</v>
      </c>
      <c r="T168" s="111">
        <f t="shared" si="45"/>
        <v>0</v>
      </c>
      <c r="U168" s="137"/>
      <c r="V168" s="328"/>
      <c r="W168" s="146">
        <f t="shared" si="49"/>
        <v>0</v>
      </c>
      <c r="X168" s="69">
        <f t="shared" si="46"/>
        <v>0</v>
      </c>
      <c r="Y168" s="70">
        <f t="shared" si="38"/>
      </c>
      <c r="Z168" s="148">
        <f t="shared" si="39"/>
        <v>0</v>
      </c>
      <c r="AA168" s="156">
        <f t="shared" si="40"/>
        <v>0</v>
      </c>
      <c r="AB168" s="141"/>
      <c r="AC168" s="322"/>
      <c r="AD168" s="322"/>
      <c r="AF168" s="341">
        <f t="shared" si="47"/>
        <v>0</v>
      </c>
    </row>
    <row r="169" spans="1:32" s="21" customFormat="1" ht="24.75" customHeight="1" hidden="1" outlineLevel="1">
      <c r="A169" s="184">
        <v>166</v>
      </c>
      <c r="B169" s="282"/>
      <c r="C169" s="283"/>
      <c r="D169" s="283"/>
      <c r="E169" s="312"/>
      <c r="F169" s="284"/>
      <c r="G169" s="285"/>
      <c r="H169" s="286"/>
      <c r="I169" s="286"/>
      <c r="J169" s="287"/>
      <c r="K169" s="315">
        <f t="shared" si="34"/>
        <v>0</v>
      </c>
      <c r="L169" s="78">
        <f t="shared" si="41"/>
        <v>0</v>
      </c>
      <c r="M169" s="150">
        <f t="shared" si="42"/>
        <v>0</v>
      </c>
      <c r="N169" s="303">
        <f t="shared" si="35"/>
      </c>
      <c r="O169" s="299">
        <f t="shared" si="48"/>
        <v>0</v>
      </c>
      <c r="P169" s="298">
        <f t="shared" si="36"/>
        <v>0</v>
      </c>
      <c r="Q169" s="69">
        <f t="shared" si="43"/>
        <v>0</v>
      </c>
      <c r="R169" s="300">
        <f t="shared" si="44"/>
      </c>
      <c r="S169" s="295">
        <f t="shared" si="37"/>
        <v>0</v>
      </c>
      <c r="T169" s="111">
        <f t="shared" si="45"/>
        <v>0</v>
      </c>
      <c r="U169" s="137"/>
      <c r="V169" s="328"/>
      <c r="W169" s="146">
        <f t="shared" si="49"/>
        <v>0</v>
      </c>
      <c r="X169" s="69">
        <f t="shared" si="46"/>
        <v>0</v>
      </c>
      <c r="Y169" s="70">
        <f t="shared" si="38"/>
      </c>
      <c r="Z169" s="148">
        <f t="shared" si="39"/>
        <v>0</v>
      </c>
      <c r="AA169" s="156">
        <f t="shared" si="40"/>
        <v>0</v>
      </c>
      <c r="AB169" s="141"/>
      <c r="AC169" s="322"/>
      <c r="AD169" s="322"/>
      <c r="AF169" s="341">
        <f t="shared" si="47"/>
        <v>0</v>
      </c>
    </row>
    <row r="170" spans="1:32" s="21" customFormat="1" ht="24.75" customHeight="1" hidden="1" outlineLevel="1">
      <c r="A170" s="184">
        <v>167</v>
      </c>
      <c r="B170" s="282"/>
      <c r="C170" s="283"/>
      <c r="D170" s="283"/>
      <c r="E170" s="312"/>
      <c r="F170" s="284"/>
      <c r="G170" s="285"/>
      <c r="H170" s="286"/>
      <c r="I170" s="286"/>
      <c r="J170" s="287"/>
      <c r="K170" s="315">
        <f t="shared" si="34"/>
        <v>0</v>
      </c>
      <c r="L170" s="78">
        <f t="shared" si="41"/>
        <v>0</v>
      </c>
      <c r="M170" s="150">
        <f t="shared" si="42"/>
        <v>0</v>
      </c>
      <c r="N170" s="303">
        <f t="shared" si="35"/>
      </c>
      <c r="O170" s="299">
        <f t="shared" si="48"/>
        <v>0</v>
      </c>
      <c r="P170" s="298">
        <f t="shared" si="36"/>
        <v>0</v>
      </c>
      <c r="Q170" s="69">
        <f t="shared" si="43"/>
        <v>0</v>
      </c>
      <c r="R170" s="300">
        <f t="shared" si="44"/>
      </c>
      <c r="S170" s="295">
        <f t="shared" si="37"/>
        <v>0</v>
      </c>
      <c r="T170" s="111">
        <f t="shared" si="45"/>
        <v>0</v>
      </c>
      <c r="U170" s="137"/>
      <c r="V170" s="328"/>
      <c r="W170" s="146">
        <f t="shared" si="49"/>
        <v>0</v>
      </c>
      <c r="X170" s="69">
        <f t="shared" si="46"/>
        <v>0</v>
      </c>
      <c r="Y170" s="70">
        <f t="shared" si="38"/>
      </c>
      <c r="Z170" s="148">
        <f t="shared" si="39"/>
        <v>0</v>
      </c>
      <c r="AA170" s="156">
        <f t="shared" si="40"/>
        <v>0</v>
      </c>
      <c r="AB170" s="141"/>
      <c r="AC170" s="322"/>
      <c r="AD170" s="322"/>
      <c r="AF170" s="341">
        <f t="shared" si="47"/>
        <v>0</v>
      </c>
    </row>
    <row r="171" spans="1:32" s="21" customFormat="1" ht="24.75" customHeight="1" hidden="1" outlineLevel="1">
      <c r="A171" s="184">
        <v>168</v>
      </c>
      <c r="B171" s="282"/>
      <c r="C171" s="283"/>
      <c r="D171" s="283"/>
      <c r="E171" s="312"/>
      <c r="F171" s="284"/>
      <c r="G171" s="285"/>
      <c r="H171" s="286"/>
      <c r="I171" s="286"/>
      <c r="J171" s="287"/>
      <c r="K171" s="315">
        <f t="shared" si="34"/>
        <v>0</v>
      </c>
      <c r="L171" s="78">
        <f t="shared" si="41"/>
        <v>0</v>
      </c>
      <c r="M171" s="150">
        <f t="shared" si="42"/>
        <v>0</v>
      </c>
      <c r="N171" s="303">
        <f t="shared" si="35"/>
      </c>
      <c r="O171" s="299">
        <f t="shared" si="48"/>
        <v>0</v>
      </c>
      <c r="P171" s="298">
        <f t="shared" si="36"/>
        <v>0</v>
      </c>
      <c r="Q171" s="69">
        <f t="shared" si="43"/>
        <v>0</v>
      </c>
      <c r="R171" s="300">
        <f t="shared" si="44"/>
      </c>
      <c r="S171" s="295">
        <f t="shared" si="37"/>
        <v>0</v>
      </c>
      <c r="T171" s="111">
        <f t="shared" si="45"/>
        <v>0</v>
      </c>
      <c r="U171" s="137"/>
      <c r="V171" s="328"/>
      <c r="W171" s="146">
        <f t="shared" si="49"/>
        <v>0</v>
      </c>
      <c r="X171" s="69">
        <f t="shared" si="46"/>
        <v>0</v>
      </c>
      <c r="Y171" s="70">
        <f t="shared" si="38"/>
      </c>
      <c r="Z171" s="148">
        <f t="shared" si="39"/>
        <v>0</v>
      </c>
      <c r="AA171" s="156">
        <f t="shared" si="40"/>
        <v>0</v>
      </c>
      <c r="AB171" s="141"/>
      <c r="AC171" s="322"/>
      <c r="AD171" s="322"/>
      <c r="AF171" s="341">
        <f t="shared" si="47"/>
        <v>0</v>
      </c>
    </row>
    <row r="172" spans="1:32" s="21" customFormat="1" ht="24.75" customHeight="1" hidden="1" outlineLevel="1">
      <c r="A172" s="184">
        <v>169</v>
      </c>
      <c r="B172" s="282"/>
      <c r="C172" s="283"/>
      <c r="D172" s="283"/>
      <c r="E172" s="312"/>
      <c r="F172" s="284"/>
      <c r="G172" s="285"/>
      <c r="H172" s="286"/>
      <c r="I172" s="286"/>
      <c r="J172" s="287"/>
      <c r="K172" s="315">
        <f t="shared" si="34"/>
        <v>0</v>
      </c>
      <c r="L172" s="78">
        <f t="shared" si="41"/>
        <v>0</v>
      </c>
      <c r="M172" s="150">
        <f t="shared" si="42"/>
        <v>0</v>
      </c>
      <c r="N172" s="303">
        <f t="shared" si="35"/>
      </c>
      <c r="O172" s="299">
        <f t="shared" si="48"/>
        <v>0</v>
      </c>
      <c r="P172" s="298">
        <f t="shared" si="36"/>
        <v>0</v>
      </c>
      <c r="Q172" s="69">
        <f t="shared" si="43"/>
        <v>0</v>
      </c>
      <c r="R172" s="300">
        <f t="shared" si="44"/>
      </c>
      <c r="S172" s="295">
        <f t="shared" si="37"/>
        <v>0</v>
      </c>
      <c r="T172" s="111">
        <f t="shared" si="45"/>
        <v>0</v>
      </c>
      <c r="U172" s="137"/>
      <c r="V172" s="328"/>
      <c r="W172" s="146">
        <f t="shared" si="49"/>
        <v>0</v>
      </c>
      <c r="X172" s="69">
        <f t="shared" si="46"/>
        <v>0</v>
      </c>
      <c r="Y172" s="70">
        <f t="shared" si="38"/>
      </c>
      <c r="Z172" s="148">
        <f t="shared" si="39"/>
        <v>0</v>
      </c>
      <c r="AA172" s="156">
        <f t="shared" si="40"/>
        <v>0</v>
      </c>
      <c r="AB172" s="141"/>
      <c r="AC172" s="322"/>
      <c r="AD172" s="322"/>
      <c r="AF172" s="341">
        <f t="shared" si="47"/>
        <v>0</v>
      </c>
    </row>
    <row r="173" spans="1:32" s="21" customFormat="1" ht="24.75" customHeight="1" hidden="1" outlineLevel="1">
      <c r="A173" s="184">
        <v>170</v>
      </c>
      <c r="B173" s="282"/>
      <c r="C173" s="283"/>
      <c r="D173" s="283"/>
      <c r="E173" s="312"/>
      <c r="F173" s="284"/>
      <c r="G173" s="285"/>
      <c r="H173" s="286"/>
      <c r="I173" s="286"/>
      <c r="J173" s="287"/>
      <c r="K173" s="315">
        <f t="shared" si="34"/>
        <v>0</v>
      </c>
      <c r="L173" s="78">
        <f t="shared" si="41"/>
        <v>0</v>
      </c>
      <c r="M173" s="150">
        <f t="shared" si="42"/>
        <v>0</v>
      </c>
      <c r="N173" s="303">
        <f t="shared" si="35"/>
      </c>
      <c r="O173" s="299">
        <f t="shared" si="48"/>
        <v>0</v>
      </c>
      <c r="P173" s="298">
        <f t="shared" si="36"/>
        <v>0</v>
      </c>
      <c r="Q173" s="69">
        <f t="shared" si="43"/>
        <v>0</v>
      </c>
      <c r="R173" s="300">
        <f t="shared" si="44"/>
      </c>
      <c r="S173" s="295">
        <f t="shared" si="37"/>
        <v>0</v>
      </c>
      <c r="T173" s="111">
        <f t="shared" si="45"/>
        <v>0</v>
      </c>
      <c r="U173" s="137"/>
      <c r="V173" s="328"/>
      <c r="W173" s="146">
        <f t="shared" si="49"/>
        <v>0</v>
      </c>
      <c r="X173" s="69">
        <f t="shared" si="46"/>
        <v>0</v>
      </c>
      <c r="Y173" s="70">
        <f t="shared" si="38"/>
      </c>
      <c r="Z173" s="148">
        <f t="shared" si="39"/>
        <v>0</v>
      </c>
      <c r="AA173" s="156">
        <f t="shared" si="40"/>
        <v>0</v>
      </c>
      <c r="AB173" s="141"/>
      <c r="AC173" s="322"/>
      <c r="AD173" s="322"/>
      <c r="AF173" s="341">
        <f t="shared" si="47"/>
        <v>0</v>
      </c>
    </row>
    <row r="174" spans="1:32" s="21" customFormat="1" ht="24.75" customHeight="1" hidden="1" outlineLevel="1">
      <c r="A174" s="184">
        <v>171</v>
      </c>
      <c r="B174" s="282"/>
      <c r="C174" s="283"/>
      <c r="D174" s="283"/>
      <c r="E174" s="312"/>
      <c r="F174" s="284"/>
      <c r="G174" s="285"/>
      <c r="H174" s="286"/>
      <c r="I174" s="286"/>
      <c r="J174" s="287"/>
      <c r="K174" s="315">
        <f t="shared" si="34"/>
        <v>0</v>
      </c>
      <c r="L174" s="78">
        <f t="shared" si="41"/>
        <v>0</v>
      </c>
      <c r="M174" s="150">
        <f t="shared" si="42"/>
        <v>0</v>
      </c>
      <c r="N174" s="303">
        <f t="shared" si="35"/>
      </c>
      <c r="O174" s="299">
        <f t="shared" si="48"/>
        <v>0</v>
      </c>
      <c r="P174" s="298">
        <f t="shared" si="36"/>
        <v>0</v>
      </c>
      <c r="Q174" s="69">
        <f t="shared" si="43"/>
        <v>0</v>
      </c>
      <c r="R174" s="300">
        <f t="shared" si="44"/>
      </c>
      <c r="S174" s="295">
        <f t="shared" si="37"/>
        <v>0</v>
      </c>
      <c r="T174" s="111">
        <f t="shared" si="45"/>
        <v>0</v>
      </c>
      <c r="U174" s="137"/>
      <c r="V174" s="328"/>
      <c r="W174" s="146">
        <f t="shared" si="49"/>
        <v>0</v>
      </c>
      <c r="X174" s="69">
        <f t="shared" si="46"/>
        <v>0</v>
      </c>
      <c r="Y174" s="70">
        <f t="shared" si="38"/>
      </c>
      <c r="Z174" s="148">
        <f t="shared" si="39"/>
        <v>0</v>
      </c>
      <c r="AA174" s="156">
        <f t="shared" si="40"/>
        <v>0</v>
      </c>
      <c r="AB174" s="141"/>
      <c r="AC174" s="322"/>
      <c r="AD174" s="322"/>
      <c r="AF174" s="341">
        <f t="shared" si="47"/>
        <v>0</v>
      </c>
    </row>
    <row r="175" spans="1:32" s="21" customFormat="1" ht="24.75" customHeight="1" hidden="1" outlineLevel="1">
      <c r="A175" s="184">
        <v>172</v>
      </c>
      <c r="B175" s="282"/>
      <c r="C175" s="283"/>
      <c r="D175" s="283"/>
      <c r="E175" s="312"/>
      <c r="F175" s="284"/>
      <c r="G175" s="285"/>
      <c r="H175" s="286"/>
      <c r="I175" s="286"/>
      <c r="J175" s="287"/>
      <c r="K175" s="315">
        <f t="shared" si="34"/>
        <v>0</v>
      </c>
      <c r="L175" s="78">
        <f t="shared" si="41"/>
        <v>0</v>
      </c>
      <c r="M175" s="150">
        <f t="shared" si="42"/>
        <v>0</v>
      </c>
      <c r="N175" s="303">
        <f t="shared" si="35"/>
      </c>
      <c r="O175" s="299">
        <f t="shared" si="48"/>
        <v>0</v>
      </c>
      <c r="P175" s="298">
        <f t="shared" si="36"/>
        <v>0</v>
      </c>
      <c r="Q175" s="69">
        <f t="shared" si="43"/>
        <v>0</v>
      </c>
      <c r="R175" s="300">
        <f t="shared" si="44"/>
      </c>
      <c r="S175" s="295">
        <f t="shared" si="37"/>
        <v>0</v>
      </c>
      <c r="T175" s="111">
        <f t="shared" si="45"/>
        <v>0</v>
      </c>
      <c r="U175" s="137"/>
      <c r="V175" s="328"/>
      <c r="W175" s="146">
        <f t="shared" si="49"/>
        <v>0</v>
      </c>
      <c r="X175" s="69">
        <f t="shared" si="46"/>
        <v>0</v>
      </c>
      <c r="Y175" s="70">
        <f t="shared" si="38"/>
      </c>
      <c r="Z175" s="148">
        <f t="shared" si="39"/>
        <v>0</v>
      </c>
      <c r="AA175" s="156">
        <f t="shared" si="40"/>
        <v>0</v>
      </c>
      <c r="AB175" s="141"/>
      <c r="AC175" s="322"/>
      <c r="AD175" s="322"/>
      <c r="AF175" s="341">
        <f t="shared" si="47"/>
        <v>0</v>
      </c>
    </row>
    <row r="176" spans="1:32" s="21" customFormat="1" ht="24.75" customHeight="1" hidden="1" outlineLevel="1">
      <c r="A176" s="184">
        <v>173</v>
      </c>
      <c r="B176" s="282"/>
      <c r="C176" s="283"/>
      <c r="D176" s="283"/>
      <c r="E176" s="312"/>
      <c r="F176" s="284"/>
      <c r="G176" s="285"/>
      <c r="H176" s="286"/>
      <c r="I176" s="286"/>
      <c r="J176" s="287"/>
      <c r="K176" s="315">
        <f t="shared" si="34"/>
        <v>0</v>
      </c>
      <c r="L176" s="78">
        <f t="shared" si="41"/>
        <v>0</v>
      </c>
      <c r="M176" s="150">
        <f t="shared" si="42"/>
        <v>0</v>
      </c>
      <c r="N176" s="303">
        <f t="shared" si="35"/>
      </c>
      <c r="O176" s="299">
        <f t="shared" si="48"/>
        <v>0</v>
      </c>
      <c r="P176" s="298">
        <f t="shared" si="36"/>
        <v>0</v>
      </c>
      <c r="Q176" s="69">
        <f t="shared" si="43"/>
        <v>0</v>
      </c>
      <c r="R176" s="300">
        <f t="shared" si="44"/>
      </c>
      <c r="S176" s="295">
        <f t="shared" si="37"/>
        <v>0</v>
      </c>
      <c r="T176" s="111">
        <f t="shared" si="45"/>
        <v>0</v>
      </c>
      <c r="U176" s="137"/>
      <c r="V176" s="328"/>
      <c r="W176" s="146">
        <f t="shared" si="49"/>
        <v>0</v>
      </c>
      <c r="X176" s="69">
        <f t="shared" si="46"/>
        <v>0</v>
      </c>
      <c r="Y176" s="70">
        <f t="shared" si="38"/>
      </c>
      <c r="Z176" s="148">
        <f t="shared" si="39"/>
        <v>0</v>
      </c>
      <c r="AA176" s="156">
        <f t="shared" si="40"/>
        <v>0</v>
      </c>
      <c r="AB176" s="141"/>
      <c r="AC176" s="322"/>
      <c r="AD176" s="322"/>
      <c r="AF176" s="341">
        <f t="shared" si="47"/>
        <v>0</v>
      </c>
    </row>
    <row r="177" spans="1:32" s="21" customFormat="1" ht="24.75" customHeight="1" hidden="1" outlineLevel="1">
      <c r="A177" s="184">
        <v>174</v>
      </c>
      <c r="B177" s="282"/>
      <c r="C177" s="283"/>
      <c r="D177" s="283"/>
      <c r="E177" s="312"/>
      <c r="F177" s="284"/>
      <c r="G177" s="285"/>
      <c r="H177" s="286"/>
      <c r="I177" s="286"/>
      <c r="J177" s="287"/>
      <c r="K177" s="315">
        <f t="shared" si="34"/>
        <v>0</v>
      </c>
      <c r="L177" s="78">
        <f t="shared" si="41"/>
        <v>0</v>
      </c>
      <c r="M177" s="150">
        <f t="shared" si="42"/>
        <v>0</v>
      </c>
      <c r="N177" s="303">
        <f t="shared" si="35"/>
      </c>
      <c r="O177" s="299">
        <f t="shared" si="48"/>
        <v>0</v>
      </c>
      <c r="P177" s="298">
        <f t="shared" si="36"/>
        <v>0</v>
      </c>
      <c r="Q177" s="69">
        <f t="shared" si="43"/>
        <v>0</v>
      </c>
      <c r="R177" s="300">
        <f t="shared" si="44"/>
      </c>
      <c r="S177" s="295">
        <f t="shared" si="37"/>
        <v>0</v>
      </c>
      <c r="T177" s="111">
        <f t="shared" si="45"/>
        <v>0</v>
      </c>
      <c r="U177" s="137"/>
      <c r="V177" s="328"/>
      <c r="W177" s="146">
        <f t="shared" si="49"/>
        <v>0</v>
      </c>
      <c r="X177" s="69">
        <f t="shared" si="46"/>
        <v>0</v>
      </c>
      <c r="Y177" s="70">
        <f t="shared" si="38"/>
      </c>
      <c r="Z177" s="148">
        <f t="shared" si="39"/>
        <v>0</v>
      </c>
      <c r="AA177" s="156">
        <f t="shared" si="40"/>
        <v>0</v>
      </c>
      <c r="AB177" s="141"/>
      <c r="AC177" s="322"/>
      <c r="AD177" s="322"/>
      <c r="AF177" s="341">
        <f t="shared" si="47"/>
        <v>0</v>
      </c>
    </row>
    <row r="178" spans="1:32" s="21" customFormat="1" ht="24.75" customHeight="1" hidden="1" outlineLevel="1">
      <c r="A178" s="184">
        <v>175</v>
      </c>
      <c r="B178" s="282"/>
      <c r="C178" s="283"/>
      <c r="D178" s="283"/>
      <c r="E178" s="312"/>
      <c r="F178" s="284"/>
      <c r="G178" s="285"/>
      <c r="H178" s="286"/>
      <c r="I178" s="286"/>
      <c r="J178" s="287"/>
      <c r="K178" s="315">
        <f t="shared" si="34"/>
        <v>0</v>
      </c>
      <c r="L178" s="78">
        <f t="shared" si="41"/>
        <v>0</v>
      </c>
      <c r="M178" s="150">
        <f t="shared" si="42"/>
        <v>0</v>
      </c>
      <c r="N178" s="303">
        <f t="shared" si="35"/>
      </c>
      <c r="O178" s="299">
        <f t="shared" si="48"/>
        <v>0</v>
      </c>
      <c r="P178" s="298">
        <f t="shared" si="36"/>
        <v>0</v>
      </c>
      <c r="Q178" s="69">
        <f t="shared" si="43"/>
        <v>0</v>
      </c>
      <c r="R178" s="300">
        <f t="shared" si="44"/>
      </c>
      <c r="S178" s="295">
        <f t="shared" si="37"/>
        <v>0</v>
      </c>
      <c r="T178" s="111">
        <f t="shared" si="45"/>
        <v>0</v>
      </c>
      <c r="U178" s="137"/>
      <c r="V178" s="328"/>
      <c r="W178" s="146">
        <f t="shared" si="49"/>
        <v>0</v>
      </c>
      <c r="X178" s="69">
        <f t="shared" si="46"/>
        <v>0</v>
      </c>
      <c r="Y178" s="70">
        <f t="shared" si="38"/>
      </c>
      <c r="Z178" s="148">
        <f t="shared" si="39"/>
        <v>0</v>
      </c>
      <c r="AA178" s="156">
        <f t="shared" si="40"/>
        <v>0</v>
      </c>
      <c r="AB178" s="141"/>
      <c r="AC178" s="322"/>
      <c r="AD178" s="322"/>
      <c r="AF178" s="341">
        <f t="shared" si="47"/>
        <v>0</v>
      </c>
    </row>
    <row r="179" spans="1:32" s="21" customFormat="1" ht="24.75" customHeight="1" hidden="1" outlineLevel="1">
      <c r="A179" s="184">
        <v>176</v>
      </c>
      <c r="B179" s="282"/>
      <c r="C179" s="283"/>
      <c r="D179" s="283"/>
      <c r="E179" s="312"/>
      <c r="F179" s="284"/>
      <c r="G179" s="285"/>
      <c r="H179" s="286"/>
      <c r="I179" s="286"/>
      <c r="J179" s="287"/>
      <c r="K179" s="315">
        <f t="shared" si="34"/>
        <v>0</v>
      </c>
      <c r="L179" s="78">
        <f t="shared" si="41"/>
        <v>0</v>
      </c>
      <c r="M179" s="150">
        <f t="shared" si="42"/>
        <v>0</v>
      </c>
      <c r="N179" s="303">
        <f t="shared" si="35"/>
      </c>
      <c r="O179" s="299">
        <f t="shared" si="48"/>
        <v>0</v>
      </c>
      <c r="P179" s="298">
        <f t="shared" si="36"/>
        <v>0</v>
      </c>
      <c r="Q179" s="69">
        <f t="shared" si="43"/>
        <v>0</v>
      </c>
      <c r="R179" s="300">
        <f t="shared" si="44"/>
      </c>
      <c r="S179" s="295">
        <f t="shared" si="37"/>
        <v>0</v>
      </c>
      <c r="T179" s="111">
        <f t="shared" si="45"/>
        <v>0</v>
      </c>
      <c r="U179" s="137"/>
      <c r="V179" s="328"/>
      <c r="W179" s="146">
        <f t="shared" si="49"/>
        <v>0</v>
      </c>
      <c r="X179" s="69">
        <f t="shared" si="46"/>
        <v>0</v>
      </c>
      <c r="Y179" s="70">
        <f t="shared" si="38"/>
      </c>
      <c r="Z179" s="148">
        <f t="shared" si="39"/>
        <v>0</v>
      </c>
      <c r="AA179" s="156">
        <f t="shared" si="40"/>
        <v>0</v>
      </c>
      <c r="AB179" s="141"/>
      <c r="AC179" s="322"/>
      <c r="AD179" s="322"/>
      <c r="AF179" s="341">
        <f t="shared" si="47"/>
        <v>0</v>
      </c>
    </row>
    <row r="180" spans="1:32" s="21" customFormat="1" ht="24.75" customHeight="1" hidden="1" outlineLevel="1">
      <c r="A180" s="184">
        <v>177</v>
      </c>
      <c r="B180" s="282"/>
      <c r="C180" s="283"/>
      <c r="D180" s="283"/>
      <c r="E180" s="312"/>
      <c r="F180" s="284"/>
      <c r="G180" s="285"/>
      <c r="H180" s="286"/>
      <c r="I180" s="286"/>
      <c r="J180" s="287"/>
      <c r="K180" s="315">
        <f t="shared" si="34"/>
        <v>0</v>
      </c>
      <c r="L180" s="78">
        <f t="shared" si="41"/>
        <v>0</v>
      </c>
      <c r="M180" s="150">
        <f t="shared" si="42"/>
        <v>0</v>
      </c>
      <c r="N180" s="303">
        <f t="shared" si="35"/>
      </c>
      <c r="O180" s="299">
        <f t="shared" si="48"/>
        <v>0</v>
      </c>
      <c r="P180" s="298">
        <f t="shared" si="36"/>
        <v>0</v>
      </c>
      <c r="Q180" s="69">
        <f t="shared" si="43"/>
        <v>0</v>
      </c>
      <c r="R180" s="300">
        <f t="shared" si="44"/>
      </c>
      <c r="S180" s="295">
        <f t="shared" si="37"/>
        <v>0</v>
      </c>
      <c r="T180" s="111">
        <f t="shared" si="45"/>
        <v>0</v>
      </c>
      <c r="U180" s="137"/>
      <c r="V180" s="328"/>
      <c r="W180" s="146">
        <f t="shared" si="49"/>
        <v>0</v>
      </c>
      <c r="X180" s="69">
        <f t="shared" si="46"/>
        <v>0</v>
      </c>
      <c r="Y180" s="70">
        <f t="shared" si="38"/>
      </c>
      <c r="Z180" s="148">
        <f t="shared" si="39"/>
        <v>0</v>
      </c>
      <c r="AA180" s="156">
        <f t="shared" si="40"/>
        <v>0</v>
      </c>
      <c r="AB180" s="141"/>
      <c r="AC180" s="322"/>
      <c r="AD180" s="322"/>
      <c r="AF180" s="341">
        <f t="shared" si="47"/>
        <v>0</v>
      </c>
    </row>
    <row r="181" spans="1:32" s="21" customFormat="1" ht="24.75" customHeight="1" hidden="1" outlineLevel="1">
      <c r="A181" s="184">
        <v>178</v>
      </c>
      <c r="B181" s="282"/>
      <c r="C181" s="283"/>
      <c r="D181" s="283"/>
      <c r="E181" s="312"/>
      <c r="F181" s="284"/>
      <c r="G181" s="285"/>
      <c r="H181" s="286"/>
      <c r="I181" s="286"/>
      <c r="J181" s="287"/>
      <c r="K181" s="315">
        <f t="shared" si="34"/>
        <v>0</v>
      </c>
      <c r="L181" s="78">
        <f t="shared" si="41"/>
        <v>0</v>
      </c>
      <c r="M181" s="150">
        <f t="shared" si="42"/>
        <v>0</v>
      </c>
      <c r="N181" s="303">
        <f t="shared" si="35"/>
      </c>
      <c r="O181" s="299">
        <f t="shared" si="48"/>
        <v>0</v>
      </c>
      <c r="P181" s="298">
        <f t="shared" si="36"/>
        <v>0</v>
      </c>
      <c r="Q181" s="69">
        <f t="shared" si="43"/>
        <v>0</v>
      </c>
      <c r="R181" s="300">
        <f t="shared" si="44"/>
      </c>
      <c r="S181" s="295">
        <f t="shared" si="37"/>
        <v>0</v>
      </c>
      <c r="T181" s="111">
        <f t="shared" si="45"/>
        <v>0</v>
      </c>
      <c r="U181" s="137"/>
      <c r="V181" s="328"/>
      <c r="W181" s="146">
        <f t="shared" si="49"/>
        <v>0</v>
      </c>
      <c r="X181" s="69">
        <f t="shared" si="46"/>
        <v>0</v>
      </c>
      <c r="Y181" s="70">
        <f t="shared" si="38"/>
      </c>
      <c r="Z181" s="148">
        <f t="shared" si="39"/>
        <v>0</v>
      </c>
      <c r="AA181" s="156">
        <f t="shared" si="40"/>
        <v>0</v>
      </c>
      <c r="AB181" s="141"/>
      <c r="AC181" s="322"/>
      <c r="AD181" s="322"/>
      <c r="AF181" s="341">
        <f t="shared" si="47"/>
        <v>0</v>
      </c>
    </row>
    <row r="182" spans="1:32" s="21" customFormat="1" ht="24.75" customHeight="1" hidden="1" outlineLevel="1">
      <c r="A182" s="184">
        <v>179</v>
      </c>
      <c r="B182" s="282"/>
      <c r="C182" s="283"/>
      <c r="D182" s="283"/>
      <c r="E182" s="312"/>
      <c r="F182" s="284"/>
      <c r="G182" s="285"/>
      <c r="H182" s="286"/>
      <c r="I182" s="286"/>
      <c r="J182" s="287"/>
      <c r="K182" s="315">
        <f t="shared" si="34"/>
        <v>0</v>
      </c>
      <c r="L182" s="78">
        <f t="shared" si="41"/>
        <v>0</v>
      </c>
      <c r="M182" s="150">
        <f t="shared" si="42"/>
        <v>0</v>
      </c>
      <c r="N182" s="303">
        <f t="shared" si="35"/>
      </c>
      <c r="O182" s="299">
        <f t="shared" si="48"/>
        <v>0</v>
      </c>
      <c r="P182" s="298">
        <f t="shared" si="36"/>
        <v>0</v>
      </c>
      <c r="Q182" s="69">
        <f t="shared" si="43"/>
        <v>0</v>
      </c>
      <c r="R182" s="300">
        <f t="shared" si="44"/>
      </c>
      <c r="S182" s="295">
        <f t="shared" si="37"/>
        <v>0</v>
      </c>
      <c r="T182" s="111">
        <f t="shared" si="45"/>
        <v>0</v>
      </c>
      <c r="U182" s="137"/>
      <c r="V182" s="328"/>
      <c r="W182" s="146">
        <f t="shared" si="49"/>
        <v>0</v>
      </c>
      <c r="X182" s="69">
        <f t="shared" si="46"/>
        <v>0</v>
      </c>
      <c r="Y182" s="70">
        <f t="shared" si="38"/>
      </c>
      <c r="Z182" s="148">
        <f t="shared" si="39"/>
        <v>0</v>
      </c>
      <c r="AA182" s="156">
        <f t="shared" si="40"/>
        <v>0</v>
      </c>
      <c r="AB182" s="141"/>
      <c r="AC182" s="322"/>
      <c r="AD182" s="322"/>
      <c r="AF182" s="341">
        <f t="shared" si="47"/>
        <v>0</v>
      </c>
    </row>
    <row r="183" spans="1:32" s="21" customFormat="1" ht="24.75" customHeight="1" hidden="1" outlineLevel="1">
      <c r="A183" s="184">
        <v>180</v>
      </c>
      <c r="B183" s="282"/>
      <c r="C183" s="283"/>
      <c r="D183" s="283"/>
      <c r="E183" s="312"/>
      <c r="F183" s="284"/>
      <c r="G183" s="285"/>
      <c r="H183" s="286"/>
      <c r="I183" s="286"/>
      <c r="J183" s="287"/>
      <c r="K183" s="315">
        <f t="shared" si="34"/>
        <v>0</v>
      </c>
      <c r="L183" s="78">
        <f t="shared" si="41"/>
        <v>0</v>
      </c>
      <c r="M183" s="150">
        <f t="shared" si="42"/>
        <v>0</v>
      </c>
      <c r="N183" s="303">
        <f t="shared" si="35"/>
      </c>
      <c r="O183" s="299">
        <f t="shared" si="48"/>
        <v>0</v>
      </c>
      <c r="P183" s="298">
        <f t="shared" si="36"/>
        <v>0</v>
      </c>
      <c r="Q183" s="69">
        <f t="shared" si="43"/>
        <v>0</v>
      </c>
      <c r="R183" s="300">
        <f t="shared" si="44"/>
      </c>
      <c r="S183" s="295">
        <f t="shared" si="37"/>
        <v>0</v>
      </c>
      <c r="T183" s="111">
        <f t="shared" si="45"/>
        <v>0</v>
      </c>
      <c r="U183" s="137"/>
      <c r="V183" s="328"/>
      <c r="W183" s="146">
        <f t="shared" si="49"/>
        <v>0</v>
      </c>
      <c r="X183" s="69">
        <f t="shared" si="46"/>
        <v>0</v>
      </c>
      <c r="Y183" s="70">
        <f t="shared" si="38"/>
      </c>
      <c r="Z183" s="148">
        <f t="shared" si="39"/>
        <v>0</v>
      </c>
      <c r="AA183" s="156">
        <f t="shared" si="40"/>
        <v>0</v>
      </c>
      <c r="AB183" s="141"/>
      <c r="AC183" s="322"/>
      <c r="AD183" s="322"/>
      <c r="AF183" s="341">
        <f t="shared" si="47"/>
        <v>0</v>
      </c>
    </row>
    <row r="184" spans="1:32" s="21" customFormat="1" ht="24.75" customHeight="1" hidden="1" outlineLevel="1">
      <c r="A184" s="184">
        <v>181</v>
      </c>
      <c r="B184" s="282"/>
      <c r="C184" s="283"/>
      <c r="D184" s="283"/>
      <c r="E184" s="312"/>
      <c r="F184" s="284"/>
      <c r="G184" s="285"/>
      <c r="H184" s="286"/>
      <c r="I184" s="286"/>
      <c r="J184" s="287"/>
      <c r="K184" s="315">
        <f t="shared" si="34"/>
        <v>0</v>
      </c>
      <c r="L184" s="78">
        <f t="shared" si="41"/>
        <v>0</v>
      </c>
      <c r="M184" s="150">
        <f t="shared" si="42"/>
        <v>0</v>
      </c>
      <c r="N184" s="303">
        <f t="shared" si="35"/>
      </c>
      <c r="O184" s="299">
        <f t="shared" si="48"/>
        <v>0</v>
      </c>
      <c r="P184" s="298">
        <f t="shared" si="36"/>
        <v>0</v>
      </c>
      <c r="Q184" s="69">
        <f t="shared" si="43"/>
        <v>0</v>
      </c>
      <c r="R184" s="300">
        <f t="shared" si="44"/>
      </c>
      <c r="S184" s="295">
        <f t="shared" si="37"/>
        <v>0</v>
      </c>
      <c r="T184" s="111">
        <f t="shared" si="45"/>
        <v>0</v>
      </c>
      <c r="U184" s="137"/>
      <c r="V184" s="328"/>
      <c r="W184" s="146">
        <f t="shared" si="49"/>
        <v>0</v>
      </c>
      <c r="X184" s="69">
        <f t="shared" si="46"/>
        <v>0</v>
      </c>
      <c r="Y184" s="70">
        <f t="shared" si="38"/>
      </c>
      <c r="Z184" s="148">
        <f t="shared" si="39"/>
        <v>0</v>
      </c>
      <c r="AA184" s="156">
        <f t="shared" si="40"/>
        <v>0</v>
      </c>
      <c r="AB184" s="141"/>
      <c r="AC184" s="322"/>
      <c r="AD184" s="322"/>
      <c r="AF184" s="341">
        <f t="shared" si="47"/>
        <v>0</v>
      </c>
    </row>
    <row r="185" spans="1:32" s="21" customFormat="1" ht="24.75" customHeight="1" hidden="1" outlineLevel="1">
      <c r="A185" s="184">
        <v>182</v>
      </c>
      <c r="B185" s="282"/>
      <c r="C185" s="283"/>
      <c r="D185" s="283"/>
      <c r="E185" s="312"/>
      <c r="F185" s="284"/>
      <c r="G185" s="285"/>
      <c r="H185" s="286"/>
      <c r="I185" s="286"/>
      <c r="J185" s="287"/>
      <c r="K185" s="315">
        <f t="shared" si="34"/>
        <v>0</v>
      </c>
      <c r="L185" s="78">
        <f t="shared" si="41"/>
        <v>0</v>
      </c>
      <c r="M185" s="150">
        <f t="shared" si="42"/>
        <v>0</v>
      </c>
      <c r="N185" s="303">
        <f t="shared" si="35"/>
      </c>
      <c r="O185" s="299">
        <f t="shared" si="48"/>
        <v>0</v>
      </c>
      <c r="P185" s="298">
        <f t="shared" si="36"/>
        <v>0</v>
      </c>
      <c r="Q185" s="69">
        <f t="shared" si="43"/>
        <v>0</v>
      </c>
      <c r="R185" s="300">
        <f t="shared" si="44"/>
      </c>
      <c r="S185" s="295">
        <f t="shared" si="37"/>
        <v>0</v>
      </c>
      <c r="T185" s="111">
        <f t="shared" si="45"/>
        <v>0</v>
      </c>
      <c r="U185" s="137"/>
      <c r="V185" s="328"/>
      <c r="W185" s="146">
        <f t="shared" si="49"/>
        <v>0</v>
      </c>
      <c r="X185" s="69">
        <f t="shared" si="46"/>
        <v>0</v>
      </c>
      <c r="Y185" s="70">
        <f t="shared" si="38"/>
      </c>
      <c r="Z185" s="148">
        <f t="shared" si="39"/>
        <v>0</v>
      </c>
      <c r="AA185" s="156">
        <f t="shared" si="40"/>
        <v>0</v>
      </c>
      <c r="AB185" s="141"/>
      <c r="AC185" s="322"/>
      <c r="AD185" s="322"/>
      <c r="AF185" s="341">
        <f t="shared" si="47"/>
        <v>0</v>
      </c>
    </row>
    <row r="186" spans="1:32" s="21" customFormat="1" ht="24.75" customHeight="1" hidden="1" outlineLevel="1">
      <c r="A186" s="184">
        <v>183</v>
      </c>
      <c r="B186" s="282"/>
      <c r="C186" s="283"/>
      <c r="D186" s="283"/>
      <c r="E186" s="312"/>
      <c r="F186" s="284"/>
      <c r="G186" s="285"/>
      <c r="H186" s="286"/>
      <c r="I186" s="286"/>
      <c r="J186" s="287"/>
      <c r="K186" s="315">
        <f t="shared" si="34"/>
        <v>0</v>
      </c>
      <c r="L186" s="78">
        <f t="shared" si="41"/>
        <v>0</v>
      </c>
      <c r="M186" s="150">
        <f t="shared" si="42"/>
        <v>0</v>
      </c>
      <c r="N186" s="303">
        <f t="shared" si="35"/>
      </c>
      <c r="O186" s="299">
        <f t="shared" si="48"/>
        <v>0</v>
      </c>
      <c r="P186" s="298">
        <f t="shared" si="36"/>
        <v>0</v>
      </c>
      <c r="Q186" s="69">
        <f t="shared" si="43"/>
        <v>0</v>
      </c>
      <c r="R186" s="300">
        <f t="shared" si="44"/>
      </c>
      <c r="S186" s="295">
        <f t="shared" si="37"/>
        <v>0</v>
      </c>
      <c r="T186" s="111">
        <f t="shared" si="45"/>
        <v>0</v>
      </c>
      <c r="U186" s="137"/>
      <c r="V186" s="328"/>
      <c r="W186" s="146">
        <f t="shared" si="49"/>
        <v>0</v>
      </c>
      <c r="X186" s="69">
        <f t="shared" si="46"/>
        <v>0</v>
      </c>
      <c r="Y186" s="70">
        <f t="shared" si="38"/>
      </c>
      <c r="Z186" s="148">
        <f t="shared" si="39"/>
        <v>0</v>
      </c>
      <c r="AA186" s="156">
        <f t="shared" si="40"/>
        <v>0</v>
      </c>
      <c r="AB186" s="141"/>
      <c r="AC186" s="322"/>
      <c r="AD186" s="322"/>
      <c r="AF186" s="341">
        <f t="shared" si="47"/>
        <v>0</v>
      </c>
    </row>
    <row r="187" spans="1:32" s="21" customFormat="1" ht="24.75" customHeight="1" hidden="1" outlineLevel="1">
      <c r="A187" s="184">
        <v>184</v>
      </c>
      <c r="B187" s="282"/>
      <c r="C187" s="283"/>
      <c r="D187" s="283"/>
      <c r="E187" s="312"/>
      <c r="F187" s="284"/>
      <c r="G187" s="285"/>
      <c r="H187" s="286"/>
      <c r="I187" s="286"/>
      <c r="J187" s="287"/>
      <c r="K187" s="315">
        <f t="shared" si="34"/>
        <v>0</v>
      </c>
      <c r="L187" s="78">
        <f t="shared" si="41"/>
        <v>0</v>
      </c>
      <c r="M187" s="150">
        <f t="shared" si="42"/>
        <v>0</v>
      </c>
      <c r="N187" s="303">
        <f t="shared" si="35"/>
      </c>
      <c r="O187" s="299">
        <f t="shared" si="48"/>
        <v>0</v>
      </c>
      <c r="P187" s="298">
        <f t="shared" si="36"/>
        <v>0</v>
      </c>
      <c r="Q187" s="69">
        <f t="shared" si="43"/>
        <v>0</v>
      </c>
      <c r="R187" s="300">
        <f t="shared" si="44"/>
      </c>
      <c r="S187" s="295">
        <f t="shared" si="37"/>
        <v>0</v>
      </c>
      <c r="T187" s="111">
        <f t="shared" si="45"/>
        <v>0</v>
      </c>
      <c r="U187" s="137"/>
      <c r="V187" s="328"/>
      <c r="W187" s="146">
        <f t="shared" si="49"/>
        <v>0</v>
      </c>
      <c r="X187" s="69">
        <f t="shared" si="46"/>
        <v>0</v>
      </c>
      <c r="Y187" s="70">
        <f t="shared" si="38"/>
      </c>
      <c r="Z187" s="148">
        <f t="shared" si="39"/>
        <v>0</v>
      </c>
      <c r="AA187" s="156">
        <f t="shared" si="40"/>
        <v>0</v>
      </c>
      <c r="AB187" s="141"/>
      <c r="AC187" s="322"/>
      <c r="AD187" s="322"/>
      <c r="AF187" s="341">
        <f t="shared" si="47"/>
        <v>0</v>
      </c>
    </row>
    <row r="188" spans="1:32" s="21" customFormat="1" ht="24.75" customHeight="1" hidden="1" outlineLevel="1">
      <c r="A188" s="184">
        <v>185</v>
      </c>
      <c r="B188" s="282"/>
      <c r="C188" s="283"/>
      <c r="D188" s="283"/>
      <c r="E188" s="312"/>
      <c r="F188" s="284"/>
      <c r="G188" s="285"/>
      <c r="H188" s="286"/>
      <c r="I188" s="286"/>
      <c r="J188" s="287"/>
      <c r="K188" s="315">
        <f t="shared" si="34"/>
        <v>0</v>
      </c>
      <c r="L188" s="78">
        <f t="shared" si="41"/>
        <v>0</v>
      </c>
      <c r="M188" s="150">
        <f t="shared" si="42"/>
        <v>0</v>
      </c>
      <c r="N188" s="303">
        <f t="shared" si="35"/>
      </c>
      <c r="O188" s="299">
        <f t="shared" si="48"/>
        <v>0</v>
      </c>
      <c r="P188" s="298">
        <f t="shared" si="36"/>
        <v>0</v>
      </c>
      <c r="Q188" s="69">
        <f t="shared" si="43"/>
        <v>0</v>
      </c>
      <c r="R188" s="300">
        <f t="shared" si="44"/>
      </c>
      <c r="S188" s="295">
        <f t="shared" si="37"/>
        <v>0</v>
      </c>
      <c r="T188" s="111">
        <f t="shared" si="45"/>
        <v>0</v>
      </c>
      <c r="U188" s="137"/>
      <c r="V188" s="328"/>
      <c r="W188" s="146">
        <f t="shared" si="49"/>
        <v>0</v>
      </c>
      <c r="X188" s="69">
        <f t="shared" si="46"/>
        <v>0</v>
      </c>
      <c r="Y188" s="70">
        <f t="shared" si="38"/>
      </c>
      <c r="Z188" s="148">
        <f t="shared" si="39"/>
        <v>0</v>
      </c>
      <c r="AA188" s="156">
        <f t="shared" si="40"/>
        <v>0</v>
      </c>
      <c r="AB188" s="141"/>
      <c r="AC188" s="322"/>
      <c r="AD188" s="322"/>
      <c r="AF188" s="341">
        <f t="shared" si="47"/>
        <v>0</v>
      </c>
    </row>
    <row r="189" spans="1:32" s="21" customFormat="1" ht="24.75" customHeight="1" hidden="1" outlineLevel="1">
      <c r="A189" s="184">
        <v>186</v>
      </c>
      <c r="B189" s="282"/>
      <c r="C189" s="283"/>
      <c r="D189" s="283"/>
      <c r="E189" s="312"/>
      <c r="F189" s="284"/>
      <c r="G189" s="285"/>
      <c r="H189" s="286"/>
      <c r="I189" s="286"/>
      <c r="J189" s="287"/>
      <c r="K189" s="315">
        <f t="shared" si="34"/>
        <v>0</v>
      </c>
      <c r="L189" s="78">
        <f t="shared" si="41"/>
        <v>0</v>
      </c>
      <c r="M189" s="150">
        <f t="shared" si="42"/>
        <v>0</v>
      </c>
      <c r="N189" s="303">
        <f t="shared" si="35"/>
      </c>
      <c r="O189" s="299">
        <f t="shared" si="48"/>
        <v>0</v>
      </c>
      <c r="P189" s="298">
        <f t="shared" si="36"/>
        <v>0</v>
      </c>
      <c r="Q189" s="69">
        <f t="shared" si="43"/>
        <v>0</v>
      </c>
      <c r="R189" s="300">
        <f t="shared" si="44"/>
      </c>
      <c r="S189" s="295">
        <f t="shared" si="37"/>
        <v>0</v>
      </c>
      <c r="T189" s="111">
        <f t="shared" si="45"/>
        <v>0</v>
      </c>
      <c r="U189" s="137"/>
      <c r="V189" s="328"/>
      <c r="W189" s="146">
        <f t="shared" si="49"/>
        <v>0</v>
      </c>
      <c r="X189" s="69">
        <f t="shared" si="46"/>
        <v>0</v>
      </c>
      <c r="Y189" s="70">
        <f t="shared" si="38"/>
      </c>
      <c r="Z189" s="148">
        <f t="shared" si="39"/>
        <v>0</v>
      </c>
      <c r="AA189" s="156">
        <f t="shared" si="40"/>
        <v>0</v>
      </c>
      <c r="AB189" s="141"/>
      <c r="AC189" s="322"/>
      <c r="AD189" s="322"/>
      <c r="AF189" s="341">
        <f t="shared" si="47"/>
        <v>0</v>
      </c>
    </row>
    <row r="190" spans="1:32" s="21" customFormat="1" ht="24.75" customHeight="1" hidden="1" outlineLevel="1">
      <c r="A190" s="184">
        <v>187</v>
      </c>
      <c r="B190" s="282"/>
      <c r="C190" s="283"/>
      <c r="D190" s="283"/>
      <c r="E190" s="312"/>
      <c r="F190" s="284"/>
      <c r="G190" s="285"/>
      <c r="H190" s="286"/>
      <c r="I190" s="286"/>
      <c r="J190" s="287"/>
      <c r="K190" s="315">
        <f t="shared" si="34"/>
        <v>0</v>
      </c>
      <c r="L190" s="78">
        <f t="shared" si="41"/>
        <v>0</v>
      </c>
      <c r="M190" s="150">
        <f t="shared" si="42"/>
        <v>0</v>
      </c>
      <c r="N190" s="303">
        <f t="shared" si="35"/>
      </c>
      <c r="O190" s="299">
        <f t="shared" si="48"/>
        <v>0</v>
      </c>
      <c r="P190" s="298">
        <f t="shared" si="36"/>
        <v>0</v>
      </c>
      <c r="Q190" s="69">
        <f t="shared" si="43"/>
        <v>0</v>
      </c>
      <c r="R190" s="300">
        <f t="shared" si="44"/>
      </c>
      <c r="S190" s="295">
        <f t="shared" si="37"/>
        <v>0</v>
      </c>
      <c r="T190" s="111">
        <f t="shared" si="45"/>
        <v>0</v>
      </c>
      <c r="U190" s="137"/>
      <c r="V190" s="328"/>
      <c r="W190" s="146">
        <f t="shared" si="49"/>
        <v>0</v>
      </c>
      <c r="X190" s="69">
        <f t="shared" si="46"/>
        <v>0</v>
      </c>
      <c r="Y190" s="70">
        <f t="shared" si="38"/>
      </c>
      <c r="Z190" s="148">
        <f t="shared" si="39"/>
        <v>0</v>
      </c>
      <c r="AA190" s="156">
        <f t="shared" si="40"/>
        <v>0</v>
      </c>
      <c r="AB190" s="141"/>
      <c r="AC190" s="322"/>
      <c r="AD190" s="322"/>
      <c r="AF190" s="341">
        <f t="shared" si="47"/>
        <v>0</v>
      </c>
    </row>
    <row r="191" spans="1:32" s="21" customFormat="1" ht="24.75" customHeight="1" hidden="1" outlineLevel="1">
      <c r="A191" s="184">
        <v>188</v>
      </c>
      <c r="B191" s="282"/>
      <c r="C191" s="283"/>
      <c r="D191" s="283"/>
      <c r="E191" s="312"/>
      <c r="F191" s="284"/>
      <c r="G191" s="285"/>
      <c r="H191" s="286"/>
      <c r="I191" s="286"/>
      <c r="J191" s="287"/>
      <c r="K191" s="315">
        <f t="shared" si="34"/>
        <v>0</v>
      </c>
      <c r="L191" s="78">
        <f t="shared" si="41"/>
        <v>0</v>
      </c>
      <c r="M191" s="150">
        <f t="shared" si="42"/>
        <v>0</v>
      </c>
      <c r="N191" s="303">
        <f t="shared" si="35"/>
      </c>
      <c r="O191" s="299">
        <f t="shared" si="48"/>
        <v>0</v>
      </c>
      <c r="P191" s="298">
        <f t="shared" si="36"/>
        <v>0</v>
      </c>
      <c r="Q191" s="69">
        <f t="shared" si="43"/>
        <v>0</v>
      </c>
      <c r="R191" s="300">
        <f t="shared" si="44"/>
      </c>
      <c r="S191" s="295">
        <f t="shared" si="37"/>
        <v>0</v>
      </c>
      <c r="T191" s="111">
        <f t="shared" si="45"/>
        <v>0</v>
      </c>
      <c r="U191" s="137"/>
      <c r="V191" s="328"/>
      <c r="W191" s="146">
        <f t="shared" si="49"/>
        <v>0</v>
      </c>
      <c r="X191" s="69">
        <f t="shared" si="46"/>
        <v>0</v>
      </c>
      <c r="Y191" s="70">
        <f t="shared" si="38"/>
      </c>
      <c r="Z191" s="148">
        <f t="shared" si="39"/>
        <v>0</v>
      </c>
      <c r="AA191" s="156">
        <f t="shared" si="40"/>
        <v>0</v>
      </c>
      <c r="AB191" s="141"/>
      <c r="AC191" s="322"/>
      <c r="AD191" s="322"/>
      <c r="AF191" s="341">
        <f t="shared" si="47"/>
        <v>0</v>
      </c>
    </row>
    <row r="192" spans="1:32" s="21" customFormat="1" ht="24.75" customHeight="1" hidden="1" outlineLevel="1">
      <c r="A192" s="184">
        <v>189</v>
      </c>
      <c r="B192" s="282"/>
      <c r="C192" s="283"/>
      <c r="D192" s="283"/>
      <c r="E192" s="312"/>
      <c r="F192" s="284"/>
      <c r="G192" s="285"/>
      <c r="H192" s="286"/>
      <c r="I192" s="286"/>
      <c r="J192" s="287"/>
      <c r="K192" s="315">
        <f t="shared" si="34"/>
        <v>0</v>
      </c>
      <c r="L192" s="78">
        <f t="shared" si="41"/>
        <v>0</v>
      </c>
      <c r="M192" s="150">
        <f t="shared" si="42"/>
        <v>0</v>
      </c>
      <c r="N192" s="303">
        <f t="shared" si="35"/>
      </c>
      <c r="O192" s="299">
        <f t="shared" si="48"/>
        <v>0</v>
      </c>
      <c r="P192" s="298">
        <f t="shared" si="36"/>
        <v>0</v>
      </c>
      <c r="Q192" s="69">
        <f t="shared" si="43"/>
        <v>0</v>
      </c>
      <c r="R192" s="300">
        <f t="shared" si="44"/>
      </c>
      <c r="S192" s="295">
        <f t="shared" si="37"/>
        <v>0</v>
      </c>
      <c r="T192" s="111">
        <f t="shared" si="45"/>
        <v>0</v>
      </c>
      <c r="U192" s="137"/>
      <c r="V192" s="328"/>
      <c r="W192" s="146">
        <f t="shared" si="49"/>
        <v>0</v>
      </c>
      <c r="X192" s="69">
        <f t="shared" si="46"/>
        <v>0</v>
      </c>
      <c r="Y192" s="70">
        <f t="shared" si="38"/>
      </c>
      <c r="Z192" s="148">
        <f t="shared" si="39"/>
        <v>0</v>
      </c>
      <c r="AA192" s="156">
        <f t="shared" si="40"/>
        <v>0</v>
      </c>
      <c r="AB192" s="141"/>
      <c r="AC192" s="322"/>
      <c r="AD192" s="322"/>
      <c r="AF192" s="341">
        <f t="shared" si="47"/>
        <v>0</v>
      </c>
    </row>
    <row r="193" spans="1:32" s="21" customFormat="1" ht="24.75" customHeight="1" hidden="1" outlineLevel="1">
      <c r="A193" s="184">
        <v>190</v>
      </c>
      <c r="B193" s="282"/>
      <c r="C193" s="283"/>
      <c r="D193" s="283"/>
      <c r="E193" s="312"/>
      <c r="F193" s="284"/>
      <c r="G193" s="285"/>
      <c r="H193" s="286"/>
      <c r="I193" s="286"/>
      <c r="J193" s="287"/>
      <c r="K193" s="315">
        <f t="shared" si="34"/>
        <v>0</v>
      </c>
      <c r="L193" s="78">
        <f t="shared" si="41"/>
        <v>0</v>
      </c>
      <c r="M193" s="150">
        <f t="shared" si="42"/>
        <v>0</v>
      </c>
      <c r="N193" s="303">
        <f t="shared" si="35"/>
      </c>
      <c r="O193" s="299">
        <f t="shared" si="48"/>
        <v>0</v>
      </c>
      <c r="P193" s="298">
        <f t="shared" si="36"/>
        <v>0</v>
      </c>
      <c r="Q193" s="69">
        <f t="shared" si="43"/>
        <v>0</v>
      </c>
      <c r="R193" s="300">
        <f t="shared" si="44"/>
      </c>
      <c r="S193" s="295">
        <f t="shared" si="37"/>
        <v>0</v>
      </c>
      <c r="T193" s="111">
        <f t="shared" si="45"/>
        <v>0</v>
      </c>
      <c r="U193" s="137"/>
      <c r="V193" s="328"/>
      <c r="W193" s="146">
        <f t="shared" si="49"/>
        <v>0</v>
      </c>
      <c r="X193" s="69">
        <f t="shared" si="46"/>
        <v>0</v>
      </c>
      <c r="Y193" s="70">
        <f t="shared" si="38"/>
      </c>
      <c r="Z193" s="148">
        <f t="shared" si="39"/>
        <v>0</v>
      </c>
      <c r="AA193" s="156">
        <f t="shared" si="40"/>
        <v>0</v>
      </c>
      <c r="AB193" s="141"/>
      <c r="AC193" s="322"/>
      <c r="AD193" s="322"/>
      <c r="AF193" s="341">
        <f t="shared" si="47"/>
        <v>0</v>
      </c>
    </row>
    <row r="194" spans="1:32" s="21" customFormat="1" ht="24.75" customHeight="1" hidden="1" outlineLevel="1">
      <c r="A194" s="184">
        <v>191</v>
      </c>
      <c r="B194" s="282"/>
      <c r="C194" s="283"/>
      <c r="D194" s="283"/>
      <c r="E194" s="312"/>
      <c r="F194" s="284"/>
      <c r="G194" s="285"/>
      <c r="H194" s="286"/>
      <c r="I194" s="286"/>
      <c r="J194" s="287"/>
      <c r="K194" s="315">
        <f t="shared" si="34"/>
        <v>0</v>
      </c>
      <c r="L194" s="78">
        <f t="shared" si="41"/>
        <v>0</v>
      </c>
      <c r="M194" s="150">
        <f t="shared" si="42"/>
        <v>0</v>
      </c>
      <c r="N194" s="303">
        <f t="shared" si="35"/>
      </c>
      <c r="O194" s="299">
        <f t="shared" si="48"/>
        <v>0</v>
      </c>
      <c r="P194" s="298">
        <f t="shared" si="36"/>
        <v>0</v>
      </c>
      <c r="Q194" s="69">
        <f t="shared" si="43"/>
        <v>0</v>
      </c>
      <c r="R194" s="300">
        <f t="shared" si="44"/>
      </c>
      <c r="S194" s="295">
        <f t="shared" si="37"/>
        <v>0</v>
      </c>
      <c r="T194" s="111">
        <f t="shared" si="45"/>
        <v>0</v>
      </c>
      <c r="U194" s="137"/>
      <c r="V194" s="328"/>
      <c r="W194" s="146">
        <f t="shared" si="49"/>
        <v>0</v>
      </c>
      <c r="X194" s="69">
        <f t="shared" si="46"/>
        <v>0</v>
      </c>
      <c r="Y194" s="70">
        <f t="shared" si="38"/>
      </c>
      <c r="Z194" s="148">
        <f t="shared" si="39"/>
        <v>0</v>
      </c>
      <c r="AA194" s="156">
        <f t="shared" si="40"/>
        <v>0</v>
      </c>
      <c r="AB194" s="141"/>
      <c r="AC194" s="322"/>
      <c r="AD194" s="322"/>
      <c r="AF194" s="341">
        <f t="shared" si="47"/>
        <v>0</v>
      </c>
    </row>
    <row r="195" spans="1:32" s="21" customFormat="1" ht="24.75" customHeight="1" hidden="1" outlineLevel="1">
      <c r="A195" s="184">
        <v>192</v>
      </c>
      <c r="B195" s="282"/>
      <c r="C195" s="283"/>
      <c r="D195" s="283"/>
      <c r="E195" s="312"/>
      <c r="F195" s="284"/>
      <c r="G195" s="285"/>
      <c r="H195" s="286"/>
      <c r="I195" s="286"/>
      <c r="J195" s="287"/>
      <c r="K195" s="315">
        <f t="shared" si="34"/>
        <v>0</v>
      </c>
      <c r="L195" s="78">
        <f t="shared" si="41"/>
        <v>0</v>
      </c>
      <c r="M195" s="150">
        <f t="shared" si="42"/>
        <v>0</v>
      </c>
      <c r="N195" s="303">
        <f t="shared" si="35"/>
      </c>
      <c r="O195" s="299">
        <f t="shared" si="48"/>
        <v>0</v>
      </c>
      <c r="P195" s="298">
        <f t="shared" si="36"/>
        <v>0</v>
      </c>
      <c r="Q195" s="69">
        <f t="shared" si="43"/>
        <v>0</v>
      </c>
      <c r="R195" s="300">
        <f t="shared" si="44"/>
      </c>
      <c r="S195" s="295">
        <f t="shared" si="37"/>
        <v>0</v>
      </c>
      <c r="T195" s="111">
        <f t="shared" si="45"/>
        <v>0</v>
      </c>
      <c r="U195" s="137"/>
      <c r="V195" s="328"/>
      <c r="W195" s="146">
        <f t="shared" si="49"/>
        <v>0</v>
      </c>
      <c r="X195" s="69">
        <f t="shared" si="46"/>
        <v>0</v>
      </c>
      <c r="Y195" s="70">
        <f t="shared" si="38"/>
      </c>
      <c r="Z195" s="148">
        <f t="shared" si="39"/>
        <v>0</v>
      </c>
      <c r="AA195" s="156">
        <f t="shared" si="40"/>
        <v>0</v>
      </c>
      <c r="AB195" s="141"/>
      <c r="AC195" s="322"/>
      <c r="AD195" s="322"/>
      <c r="AF195" s="341">
        <f t="shared" si="47"/>
        <v>0</v>
      </c>
    </row>
    <row r="196" spans="1:32" s="21" customFormat="1" ht="24.75" customHeight="1" hidden="1" outlineLevel="1">
      <c r="A196" s="184">
        <v>193</v>
      </c>
      <c r="B196" s="282"/>
      <c r="C196" s="283"/>
      <c r="D196" s="283"/>
      <c r="E196" s="312"/>
      <c r="F196" s="284"/>
      <c r="G196" s="285"/>
      <c r="H196" s="286"/>
      <c r="I196" s="286"/>
      <c r="J196" s="287"/>
      <c r="K196" s="315">
        <f aca="true" t="shared" si="50" ref="K196:K223">(IF(OR($B196=0,$C196=0,$D196=0),0,IF(OR($E196=0,($G196+$F196=0),$H196=0),0,MIN((VLOOKUP($E196,$A$232:$C$237,3,0))*(IF($E196=6,$I196,$H196))*((MIN((VLOOKUP($E196,$A$232:$E$237,5,0)),(IF($E196=6,$H196,$I196))))),MIN((VLOOKUP($E196,$A$232:$C$237,3,0)),($F196+$G196))*(IF($E196=6,$I196,((MIN((VLOOKUP($E196,$A$232:$E$237,5,0)),$I196)))))))))*$J196</f>
        <v>0</v>
      </c>
      <c r="L196" s="78">
        <f t="shared" si="41"/>
        <v>0</v>
      </c>
      <c r="M196" s="150">
        <f t="shared" si="42"/>
        <v>0</v>
      </c>
      <c r="N196" s="303">
        <f aca="true" t="shared" si="51" ref="N196:N223">IF(E196&gt;0,MIN((VLOOKUP($E196,$A$232:$C$237,3,0)),($F196+$G196)),"")</f>
      </c>
      <c r="O196" s="299">
        <f t="shared" si="48"/>
        <v>0</v>
      </c>
      <c r="P196" s="298">
        <f aca="true" t="shared" si="52" ref="P196:P223">IF(E196=6,I196,IF(E196&gt;0,MIN((VLOOKUP($E196,$A$232:$E$237,5,0)),(I196)),0))*(1-$T$2)</f>
        <v>0</v>
      </c>
      <c r="Q196" s="69">
        <f t="shared" si="43"/>
        <v>0</v>
      </c>
      <c r="R196" s="300">
        <f t="shared" si="44"/>
      </c>
      <c r="S196" s="295">
        <f aca="true" t="shared" si="53" ref="S196:S223">(IF(OR($B196=0,$C196=0,$D196=0),0,IF(OR($E196=0,($G196+$F196=0),$H196=0),0,MIN((VLOOKUP($E196,$A$232:$C$237,3,0))*(IF($E196=6,$P196,$O196))*((MIN((VLOOKUP($E196,$A$232:$E$237,5,0)),(IF($E196=6,$O196,$P196))))),MIN((VLOOKUP($E196,$A$232:$C$237,3,0)),($F196+$G196))*(IF($E196=6,$P196,((MIN((VLOOKUP($E196,$A$232:$E$237,5,0)),$P196)))))))))*$Q196</f>
        <v>0</v>
      </c>
      <c r="T196" s="111">
        <f t="shared" si="45"/>
        <v>0</v>
      </c>
      <c r="U196" s="137"/>
      <c r="V196" s="328"/>
      <c r="W196" s="146">
        <f t="shared" si="49"/>
        <v>0</v>
      </c>
      <c r="X196" s="69">
        <f t="shared" si="46"/>
        <v>0</v>
      </c>
      <c r="Y196" s="70">
        <f aca="true" t="shared" si="54" ref="Y196:Y223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</c>
      <c r="Z196" s="148">
        <f aca="true" t="shared" si="55" ref="Z196:Z223">(IF(OR($B196=0,$C196=0,$D196=0),0,IF(OR($E196=0,($G196+$F196=0),$H196=0),0,MIN((VLOOKUP($E196,$A$232:$C$237,3,0))*(IF($E196=6,$W196,$O196))*((MIN((VLOOKUP($E196,$A$232:$E$237,5,0)),(IF($E196=6,$O196,$W196))))),MIN((VLOOKUP($E196,$A$232:$C$237,3,0)),($F196+$G196))*(IF($E196=6,$W196,((MIN((VLOOKUP($E196,$A$232:$E$237,5,0)),$W196)))))))))*$X196</f>
        <v>0</v>
      </c>
      <c r="AA196" s="156">
        <f aca="true" t="shared" si="56" ref="AA196:AA223">O196*W196*X196/12</f>
        <v>0</v>
      </c>
      <c r="AB196" s="141"/>
      <c r="AC196" s="322"/>
      <c r="AD196" s="322"/>
      <c r="AF196" s="341">
        <f t="shared" si="47"/>
        <v>0</v>
      </c>
    </row>
    <row r="197" spans="1:32" s="21" customFormat="1" ht="24.75" customHeight="1" hidden="1" outlineLevel="1">
      <c r="A197" s="184">
        <v>194</v>
      </c>
      <c r="B197" s="282"/>
      <c r="C197" s="283"/>
      <c r="D197" s="283"/>
      <c r="E197" s="312"/>
      <c r="F197" s="284"/>
      <c r="G197" s="285"/>
      <c r="H197" s="286"/>
      <c r="I197" s="286"/>
      <c r="J197" s="287"/>
      <c r="K197" s="315">
        <f t="shared" si="50"/>
        <v>0</v>
      </c>
      <c r="L197" s="78">
        <f aca="true" t="shared" si="57" ref="L197:L223">J197*I197*H197/12</f>
        <v>0</v>
      </c>
      <c r="M197" s="150">
        <f aca="true" t="shared" si="58" ref="M197:M223">(F197+G197)*J197</f>
        <v>0</v>
      </c>
      <c r="N197" s="303">
        <f t="shared" si="51"/>
      </c>
      <c r="O197" s="299">
        <f t="shared" si="48"/>
        <v>0</v>
      </c>
      <c r="P197" s="298">
        <f t="shared" si="52"/>
        <v>0</v>
      </c>
      <c r="Q197" s="69">
        <f aca="true" t="shared" si="59" ref="Q197:Q223">J197</f>
        <v>0</v>
      </c>
      <c r="R197" s="300">
        <f aca="true" t="shared" si="60" ref="R197:R223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</c>
      <c r="S197" s="295">
        <f t="shared" si="53"/>
        <v>0</v>
      </c>
      <c r="T197" s="111">
        <f aca="true" t="shared" si="61" ref="T197:T223">O197*P197*Q197/12</f>
        <v>0</v>
      </c>
      <c r="U197" s="137"/>
      <c r="V197" s="328"/>
      <c r="W197" s="146">
        <f t="shared" si="49"/>
        <v>0</v>
      </c>
      <c r="X197" s="69">
        <f aca="true" t="shared" si="62" ref="X197:X226">J197</f>
        <v>0</v>
      </c>
      <c r="Y197" s="70">
        <f t="shared" si="54"/>
      </c>
      <c r="Z197" s="148">
        <f t="shared" si="55"/>
        <v>0</v>
      </c>
      <c r="AA197" s="156">
        <f t="shared" si="56"/>
        <v>0</v>
      </c>
      <c r="AB197" s="141"/>
      <c r="AC197" s="322"/>
      <c r="AD197" s="322"/>
      <c r="AF197" s="341">
        <f aca="true" t="shared" si="63" ref="AF197:AF223">+F197+G197</f>
        <v>0</v>
      </c>
    </row>
    <row r="198" spans="1:32" s="21" customFormat="1" ht="24.75" customHeight="1" hidden="1" outlineLevel="1">
      <c r="A198" s="184">
        <v>195</v>
      </c>
      <c r="B198" s="282"/>
      <c r="C198" s="283"/>
      <c r="D198" s="283"/>
      <c r="E198" s="312"/>
      <c r="F198" s="284"/>
      <c r="G198" s="285"/>
      <c r="H198" s="286"/>
      <c r="I198" s="286"/>
      <c r="J198" s="287"/>
      <c r="K198" s="315">
        <f t="shared" si="50"/>
        <v>0</v>
      </c>
      <c r="L198" s="78">
        <f t="shared" si="57"/>
        <v>0</v>
      </c>
      <c r="M198" s="150">
        <f t="shared" si="58"/>
        <v>0</v>
      </c>
      <c r="N198" s="303">
        <f t="shared" si="51"/>
      </c>
      <c r="O198" s="299">
        <f t="shared" si="48"/>
        <v>0</v>
      </c>
      <c r="P198" s="298">
        <f t="shared" si="52"/>
        <v>0</v>
      </c>
      <c r="Q198" s="69">
        <f t="shared" si="59"/>
        <v>0</v>
      </c>
      <c r="R198" s="300">
        <f t="shared" si="60"/>
      </c>
      <c r="S198" s="295">
        <f t="shared" si="53"/>
        <v>0</v>
      </c>
      <c r="T198" s="111">
        <f t="shared" si="61"/>
        <v>0</v>
      </c>
      <c r="U198" s="137"/>
      <c r="V198" s="328"/>
      <c r="W198" s="146">
        <f t="shared" si="49"/>
        <v>0</v>
      </c>
      <c r="X198" s="69">
        <f t="shared" si="62"/>
        <v>0</v>
      </c>
      <c r="Y198" s="70">
        <f t="shared" si="54"/>
      </c>
      <c r="Z198" s="148">
        <f t="shared" si="55"/>
        <v>0</v>
      </c>
      <c r="AA198" s="156">
        <f t="shared" si="56"/>
        <v>0</v>
      </c>
      <c r="AB198" s="141"/>
      <c r="AC198" s="322"/>
      <c r="AD198" s="322"/>
      <c r="AF198" s="341">
        <f t="shared" si="63"/>
        <v>0</v>
      </c>
    </row>
    <row r="199" spans="1:32" s="21" customFormat="1" ht="24.75" customHeight="1" hidden="1" outlineLevel="1">
      <c r="A199" s="184">
        <v>196</v>
      </c>
      <c r="B199" s="282"/>
      <c r="C199" s="283"/>
      <c r="D199" s="283"/>
      <c r="E199" s="312"/>
      <c r="F199" s="284"/>
      <c r="G199" s="285"/>
      <c r="H199" s="286"/>
      <c r="I199" s="286"/>
      <c r="J199" s="287"/>
      <c r="K199" s="315">
        <f t="shared" si="50"/>
        <v>0</v>
      </c>
      <c r="L199" s="78">
        <f t="shared" si="57"/>
        <v>0</v>
      </c>
      <c r="M199" s="150">
        <f t="shared" si="58"/>
        <v>0</v>
      </c>
      <c r="N199" s="303">
        <f t="shared" si="51"/>
      </c>
      <c r="O199" s="299">
        <f t="shared" si="48"/>
        <v>0</v>
      </c>
      <c r="P199" s="298">
        <f t="shared" si="52"/>
        <v>0</v>
      </c>
      <c r="Q199" s="69">
        <f t="shared" si="59"/>
        <v>0</v>
      </c>
      <c r="R199" s="300">
        <f t="shared" si="60"/>
      </c>
      <c r="S199" s="295">
        <f t="shared" si="53"/>
        <v>0</v>
      </c>
      <c r="T199" s="111">
        <f t="shared" si="61"/>
        <v>0</v>
      </c>
      <c r="U199" s="137"/>
      <c r="V199" s="328"/>
      <c r="W199" s="146">
        <f t="shared" si="49"/>
        <v>0</v>
      </c>
      <c r="X199" s="69">
        <f t="shared" si="62"/>
        <v>0</v>
      </c>
      <c r="Y199" s="70">
        <f t="shared" si="54"/>
      </c>
      <c r="Z199" s="148">
        <f t="shared" si="55"/>
        <v>0</v>
      </c>
      <c r="AA199" s="156">
        <f t="shared" si="56"/>
        <v>0</v>
      </c>
      <c r="AB199" s="141"/>
      <c r="AC199" s="322"/>
      <c r="AD199" s="322"/>
      <c r="AF199" s="341">
        <f t="shared" si="63"/>
        <v>0</v>
      </c>
    </row>
    <row r="200" spans="1:32" s="21" customFormat="1" ht="24.75" customHeight="1" hidden="1" outlineLevel="1">
      <c r="A200" s="184">
        <v>197</v>
      </c>
      <c r="B200" s="282"/>
      <c r="C200" s="283"/>
      <c r="D200" s="283"/>
      <c r="E200" s="312"/>
      <c r="F200" s="284"/>
      <c r="G200" s="285"/>
      <c r="H200" s="286"/>
      <c r="I200" s="286"/>
      <c r="J200" s="287"/>
      <c r="K200" s="315">
        <f t="shared" si="50"/>
        <v>0</v>
      </c>
      <c r="L200" s="78">
        <f t="shared" si="57"/>
        <v>0</v>
      </c>
      <c r="M200" s="150">
        <f t="shared" si="58"/>
        <v>0</v>
      </c>
      <c r="N200" s="303">
        <f t="shared" si="51"/>
      </c>
      <c r="O200" s="299">
        <f t="shared" si="48"/>
        <v>0</v>
      </c>
      <c r="P200" s="298">
        <f t="shared" si="52"/>
        <v>0</v>
      </c>
      <c r="Q200" s="69">
        <f t="shared" si="59"/>
        <v>0</v>
      </c>
      <c r="R200" s="300">
        <f t="shared" si="60"/>
      </c>
      <c r="S200" s="295">
        <f t="shared" si="53"/>
        <v>0</v>
      </c>
      <c r="T200" s="111">
        <f t="shared" si="61"/>
        <v>0</v>
      </c>
      <c r="U200" s="137"/>
      <c r="V200" s="328"/>
      <c r="W200" s="146">
        <f t="shared" si="49"/>
        <v>0</v>
      </c>
      <c r="X200" s="69">
        <f t="shared" si="62"/>
        <v>0</v>
      </c>
      <c r="Y200" s="70">
        <f t="shared" si="54"/>
      </c>
      <c r="Z200" s="148">
        <f t="shared" si="55"/>
        <v>0</v>
      </c>
      <c r="AA200" s="156">
        <f t="shared" si="56"/>
        <v>0</v>
      </c>
      <c r="AB200" s="141"/>
      <c r="AC200" s="322"/>
      <c r="AD200" s="322"/>
      <c r="AF200" s="341">
        <f t="shared" si="63"/>
        <v>0</v>
      </c>
    </row>
    <row r="201" spans="1:32" s="21" customFormat="1" ht="24.75" customHeight="1" hidden="1" outlineLevel="1">
      <c r="A201" s="184">
        <v>198</v>
      </c>
      <c r="B201" s="282"/>
      <c r="C201" s="283"/>
      <c r="D201" s="283"/>
      <c r="E201" s="312"/>
      <c r="F201" s="284"/>
      <c r="G201" s="285"/>
      <c r="H201" s="286"/>
      <c r="I201" s="286"/>
      <c r="J201" s="287"/>
      <c r="K201" s="315">
        <f t="shared" si="50"/>
        <v>0</v>
      </c>
      <c r="L201" s="78">
        <f t="shared" si="57"/>
        <v>0</v>
      </c>
      <c r="M201" s="150">
        <f t="shared" si="58"/>
        <v>0</v>
      </c>
      <c r="N201" s="303">
        <f t="shared" si="51"/>
      </c>
      <c r="O201" s="299">
        <f t="shared" si="48"/>
        <v>0</v>
      </c>
      <c r="P201" s="298">
        <f t="shared" si="52"/>
        <v>0</v>
      </c>
      <c r="Q201" s="69">
        <f t="shared" si="59"/>
        <v>0</v>
      </c>
      <c r="R201" s="300">
        <f t="shared" si="60"/>
      </c>
      <c r="S201" s="295">
        <f t="shared" si="53"/>
        <v>0</v>
      </c>
      <c r="T201" s="111">
        <f t="shared" si="61"/>
        <v>0</v>
      </c>
      <c r="U201" s="137"/>
      <c r="V201" s="328"/>
      <c r="W201" s="146">
        <f t="shared" si="49"/>
        <v>0</v>
      </c>
      <c r="X201" s="69">
        <f t="shared" si="62"/>
        <v>0</v>
      </c>
      <c r="Y201" s="70">
        <f t="shared" si="54"/>
      </c>
      <c r="Z201" s="148">
        <f t="shared" si="55"/>
        <v>0</v>
      </c>
      <c r="AA201" s="156">
        <f t="shared" si="56"/>
        <v>0</v>
      </c>
      <c r="AB201" s="141"/>
      <c r="AC201" s="322"/>
      <c r="AD201" s="322"/>
      <c r="AF201" s="341">
        <f t="shared" si="63"/>
        <v>0</v>
      </c>
    </row>
    <row r="202" spans="1:32" s="21" customFormat="1" ht="24.75" customHeight="1" hidden="1" outlineLevel="1">
      <c r="A202" s="184">
        <v>199</v>
      </c>
      <c r="B202" s="282"/>
      <c r="C202" s="283"/>
      <c r="D202" s="283"/>
      <c r="E202" s="312"/>
      <c r="F202" s="284"/>
      <c r="G202" s="285"/>
      <c r="H202" s="286"/>
      <c r="I202" s="286"/>
      <c r="J202" s="287"/>
      <c r="K202" s="315">
        <f t="shared" si="50"/>
        <v>0</v>
      </c>
      <c r="L202" s="78">
        <f t="shared" si="57"/>
        <v>0</v>
      </c>
      <c r="M202" s="150">
        <f t="shared" si="58"/>
        <v>0</v>
      </c>
      <c r="N202" s="303">
        <f t="shared" si="51"/>
      </c>
      <c r="O202" s="299">
        <f t="shared" si="48"/>
        <v>0</v>
      </c>
      <c r="P202" s="298">
        <f t="shared" si="52"/>
        <v>0</v>
      </c>
      <c r="Q202" s="69">
        <f t="shared" si="59"/>
        <v>0</v>
      </c>
      <c r="R202" s="300">
        <f t="shared" si="60"/>
      </c>
      <c r="S202" s="295">
        <f t="shared" si="53"/>
        <v>0</v>
      </c>
      <c r="T202" s="111">
        <f t="shared" si="61"/>
        <v>0</v>
      </c>
      <c r="U202" s="137"/>
      <c r="V202" s="328"/>
      <c r="W202" s="146">
        <f t="shared" si="49"/>
        <v>0</v>
      </c>
      <c r="X202" s="69">
        <f t="shared" si="62"/>
        <v>0</v>
      </c>
      <c r="Y202" s="70">
        <f t="shared" si="54"/>
      </c>
      <c r="Z202" s="148">
        <f t="shared" si="55"/>
        <v>0</v>
      </c>
      <c r="AA202" s="156">
        <f t="shared" si="56"/>
        <v>0</v>
      </c>
      <c r="AB202" s="141"/>
      <c r="AC202" s="322"/>
      <c r="AD202" s="322"/>
      <c r="AF202" s="341">
        <f t="shared" si="63"/>
        <v>0</v>
      </c>
    </row>
    <row r="203" spans="1:32" s="21" customFormat="1" ht="24.75" customHeight="1" hidden="1" outlineLevel="1">
      <c r="A203" s="184">
        <v>200</v>
      </c>
      <c r="B203" s="282"/>
      <c r="C203" s="283"/>
      <c r="D203" s="283"/>
      <c r="E203" s="312"/>
      <c r="F203" s="284"/>
      <c r="G203" s="285"/>
      <c r="H203" s="286"/>
      <c r="I203" s="286"/>
      <c r="J203" s="287"/>
      <c r="K203" s="315">
        <f t="shared" si="50"/>
        <v>0</v>
      </c>
      <c r="L203" s="78">
        <f t="shared" si="57"/>
        <v>0</v>
      </c>
      <c r="M203" s="150">
        <f t="shared" si="58"/>
        <v>0</v>
      </c>
      <c r="N203" s="303">
        <f t="shared" si="51"/>
      </c>
      <c r="O203" s="299">
        <f t="shared" si="48"/>
        <v>0</v>
      </c>
      <c r="P203" s="298">
        <f t="shared" si="52"/>
        <v>0</v>
      </c>
      <c r="Q203" s="69">
        <f t="shared" si="59"/>
        <v>0</v>
      </c>
      <c r="R203" s="300">
        <f t="shared" si="60"/>
      </c>
      <c r="S203" s="295">
        <f t="shared" si="53"/>
        <v>0</v>
      </c>
      <c r="T203" s="111">
        <f t="shared" si="61"/>
        <v>0</v>
      </c>
      <c r="U203" s="137"/>
      <c r="V203" s="328"/>
      <c r="W203" s="146">
        <f t="shared" si="49"/>
        <v>0</v>
      </c>
      <c r="X203" s="69">
        <f t="shared" si="62"/>
        <v>0</v>
      </c>
      <c r="Y203" s="70">
        <f t="shared" si="54"/>
      </c>
      <c r="Z203" s="148">
        <f t="shared" si="55"/>
        <v>0</v>
      </c>
      <c r="AA203" s="156">
        <f t="shared" si="56"/>
        <v>0</v>
      </c>
      <c r="AB203" s="141"/>
      <c r="AC203" s="322"/>
      <c r="AD203" s="322"/>
      <c r="AF203" s="341">
        <f t="shared" si="63"/>
        <v>0</v>
      </c>
    </row>
    <row r="204" spans="1:32" s="21" customFormat="1" ht="24.75" customHeight="1" hidden="1" outlineLevel="1">
      <c r="A204" s="184">
        <v>201</v>
      </c>
      <c r="B204" s="282"/>
      <c r="C204" s="283"/>
      <c r="D204" s="283"/>
      <c r="E204" s="312"/>
      <c r="F204" s="284"/>
      <c r="G204" s="285"/>
      <c r="H204" s="286"/>
      <c r="I204" s="286"/>
      <c r="J204" s="287"/>
      <c r="K204" s="315">
        <f t="shared" si="50"/>
        <v>0</v>
      </c>
      <c r="L204" s="78">
        <f t="shared" si="57"/>
        <v>0</v>
      </c>
      <c r="M204" s="150">
        <f t="shared" si="58"/>
        <v>0</v>
      </c>
      <c r="N204" s="303">
        <f t="shared" si="51"/>
      </c>
      <c r="O204" s="299">
        <f t="shared" si="48"/>
        <v>0</v>
      </c>
      <c r="P204" s="298">
        <f t="shared" si="52"/>
        <v>0</v>
      </c>
      <c r="Q204" s="69">
        <f t="shared" si="59"/>
        <v>0</v>
      </c>
      <c r="R204" s="300">
        <f t="shared" si="60"/>
      </c>
      <c r="S204" s="295">
        <f t="shared" si="53"/>
        <v>0</v>
      </c>
      <c r="T204" s="111">
        <f t="shared" si="61"/>
        <v>0</v>
      </c>
      <c r="U204" s="137"/>
      <c r="V204" s="328"/>
      <c r="W204" s="146">
        <f t="shared" si="49"/>
        <v>0</v>
      </c>
      <c r="X204" s="69">
        <f t="shared" si="62"/>
        <v>0</v>
      </c>
      <c r="Y204" s="70">
        <f t="shared" si="54"/>
      </c>
      <c r="Z204" s="148">
        <f t="shared" si="55"/>
        <v>0</v>
      </c>
      <c r="AA204" s="156">
        <f t="shared" si="56"/>
        <v>0</v>
      </c>
      <c r="AB204" s="141"/>
      <c r="AC204" s="322"/>
      <c r="AD204" s="322"/>
      <c r="AF204" s="341">
        <f t="shared" si="63"/>
        <v>0</v>
      </c>
    </row>
    <row r="205" spans="1:32" s="21" customFormat="1" ht="24.75" customHeight="1" hidden="1" outlineLevel="1">
      <c r="A205" s="184">
        <v>202</v>
      </c>
      <c r="B205" s="282"/>
      <c r="C205" s="283"/>
      <c r="D205" s="283"/>
      <c r="E205" s="312"/>
      <c r="F205" s="284"/>
      <c r="G205" s="285"/>
      <c r="H205" s="286"/>
      <c r="I205" s="286"/>
      <c r="J205" s="287"/>
      <c r="K205" s="315">
        <f t="shared" si="50"/>
        <v>0</v>
      </c>
      <c r="L205" s="78">
        <f t="shared" si="57"/>
        <v>0</v>
      </c>
      <c r="M205" s="150">
        <f t="shared" si="58"/>
        <v>0</v>
      </c>
      <c r="N205" s="303">
        <f t="shared" si="51"/>
      </c>
      <c r="O205" s="299">
        <f t="shared" si="48"/>
        <v>0</v>
      </c>
      <c r="P205" s="298">
        <f t="shared" si="52"/>
        <v>0</v>
      </c>
      <c r="Q205" s="69">
        <f t="shared" si="59"/>
        <v>0</v>
      </c>
      <c r="R205" s="300">
        <f t="shared" si="60"/>
      </c>
      <c r="S205" s="295">
        <f t="shared" si="53"/>
        <v>0</v>
      </c>
      <c r="T205" s="111">
        <f t="shared" si="61"/>
        <v>0</v>
      </c>
      <c r="U205" s="137"/>
      <c r="V205" s="328"/>
      <c r="W205" s="146">
        <f t="shared" si="49"/>
        <v>0</v>
      </c>
      <c r="X205" s="69">
        <f t="shared" si="62"/>
        <v>0</v>
      </c>
      <c r="Y205" s="70">
        <f t="shared" si="54"/>
      </c>
      <c r="Z205" s="148">
        <f t="shared" si="55"/>
        <v>0</v>
      </c>
      <c r="AA205" s="156">
        <f t="shared" si="56"/>
        <v>0</v>
      </c>
      <c r="AB205" s="141"/>
      <c r="AC205" s="322"/>
      <c r="AD205" s="322"/>
      <c r="AF205" s="341">
        <f t="shared" si="63"/>
        <v>0</v>
      </c>
    </row>
    <row r="206" spans="1:32" s="21" customFormat="1" ht="24.75" customHeight="1" hidden="1" outlineLevel="1">
      <c r="A206" s="184">
        <v>203</v>
      </c>
      <c r="B206" s="282"/>
      <c r="C206" s="283"/>
      <c r="D206" s="283"/>
      <c r="E206" s="312"/>
      <c r="F206" s="284"/>
      <c r="G206" s="285"/>
      <c r="H206" s="286"/>
      <c r="I206" s="286"/>
      <c r="J206" s="287"/>
      <c r="K206" s="315">
        <f t="shared" si="50"/>
        <v>0</v>
      </c>
      <c r="L206" s="78">
        <f t="shared" si="57"/>
        <v>0</v>
      </c>
      <c r="M206" s="150">
        <f t="shared" si="58"/>
        <v>0</v>
      </c>
      <c r="N206" s="303">
        <f t="shared" si="51"/>
      </c>
      <c r="O206" s="299">
        <f t="shared" si="48"/>
        <v>0</v>
      </c>
      <c r="P206" s="298">
        <f t="shared" si="52"/>
        <v>0</v>
      </c>
      <c r="Q206" s="69">
        <f t="shared" si="59"/>
        <v>0</v>
      </c>
      <c r="R206" s="300">
        <f t="shared" si="60"/>
      </c>
      <c r="S206" s="295">
        <f t="shared" si="53"/>
        <v>0</v>
      </c>
      <c r="T206" s="111">
        <f t="shared" si="61"/>
        <v>0</v>
      </c>
      <c r="U206" s="137"/>
      <c r="V206" s="328"/>
      <c r="W206" s="146">
        <f t="shared" si="49"/>
        <v>0</v>
      </c>
      <c r="X206" s="69">
        <f t="shared" si="62"/>
        <v>0</v>
      </c>
      <c r="Y206" s="70">
        <f t="shared" si="54"/>
      </c>
      <c r="Z206" s="148">
        <f t="shared" si="55"/>
        <v>0</v>
      </c>
      <c r="AA206" s="156">
        <f t="shared" si="56"/>
        <v>0</v>
      </c>
      <c r="AB206" s="141"/>
      <c r="AC206" s="322"/>
      <c r="AD206" s="322"/>
      <c r="AF206" s="341">
        <f t="shared" si="63"/>
        <v>0</v>
      </c>
    </row>
    <row r="207" spans="1:32" s="21" customFormat="1" ht="24.75" customHeight="1" hidden="1" outlineLevel="1">
      <c r="A207" s="184">
        <v>204</v>
      </c>
      <c r="B207" s="282"/>
      <c r="C207" s="283"/>
      <c r="D207" s="283"/>
      <c r="E207" s="312"/>
      <c r="F207" s="284"/>
      <c r="G207" s="285"/>
      <c r="H207" s="286"/>
      <c r="I207" s="286"/>
      <c r="J207" s="287"/>
      <c r="K207" s="315">
        <f t="shared" si="50"/>
        <v>0</v>
      </c>
      <c r="L207" s="78">
        <f t="shared" si="57"/>
        <v>0</v>
      </c>
      <c r="M207" s="150">
        <f t="shared" si="58"/>
        <v>0</v>
      </c>
      <c r="N207" s="303">
        <f t="shared" si="51"/>
      </c>
      <c r="O207" s="299">
        <f t="shared" si="48"/>
        <v>0</v>
      </c>
      <c r="P207" s="298">
        <f t="shared" si="52"/>
        <v>0</v>
      </c>
      <c r="Q207" s="69">
        <f t="shared" si="59"/>
        <v>0</v>
      </c>
      <c r="R207" s="300">
        <f t="shared" si="60"/>
      </c>
      <c r="S207" s="295">
        <f t="shared" si="53"/>
        <v>0</v>
      </c>
      <c r="T207" s="111">
        <f t="shared" si="61"/>
        <v>0</v>
      </c>
      <c r="U207" s="137"/>
      <c r="V207" s="328"/>
      <c r="W207" s="146">
        <f t="shared" si="49"/>
        <v>0</v>
      </c>
      <c r="X207" s="69">
        <f t="shared" si="62"/>
        <v>0</v>
      </c>
      <c r="Y207" s="70">
        <f t="shared" si="54"/>
      </c>
      <c r="Z207" s="148">
        <f t="shared" si="55"/>
        <v>0</v>
      </c>
      <c r="AA207" s="156">
        <f t="shared" si="56"/>
        <v>0</v>
      </c>
      <c r="AB207" s="141"/>
      <c r="AC207" s="322"/>
      <c r="AD207" s="322"/>
      <c r="AF207" s="341">
        <f t="shared" si="63"/>
        <v>0</v>
      </c>
    </row>
    <row r="208" spans="1:32" s="21" customFormat="1" ht="24.75" customHeight="1" hidden="1" outlineLevel="1">
      <c r="A208" s="184">
        <v>205</v>
      </c>
      <c r="B208" s="282"/>
      <c r="C208" s="283"/>
      <c r="D208" s="283"/>
      <c r="E208" s="312"/>
      <c r="F208" s="284"/>
      <c r="G208" s="285"/>
      <c r="H208" s="286"/>
      <c r="I208" s="286"/>
      <c r="J208" s="287"/>
      <c r="K208" s="315">
        <f t="shared" si="50"/>
        <v>0</v>
      </c>
      <c r="L208" s="78">
        <f t="shared" si="57"/>
        <v>0</v>
      </c>
      <c r="M208" s="150">
        <f t="shared" si="58"/>
        <v>0</v>
      </c>
      <c r="N208" s="303">
        <f t="shared" si="51"/>
      </c>
      <c r="O208" s="299">
        <f t="shared" si="48"/>
        <v>0</v>
      </c>
      <c r="P208" s="298">
        <f t="shared" si="52"/>
        <v>0</v>
      </c>
      <c r="Q208" s="69">
        <f t="shared" si="59"/>
        <v>0</v>
      </c>
      <c r="R208" s="300">
        <f t="shared" si="60"/>
      </c>
      <c r="S208" s="295">
        <f t="shared" si="53"/>
        <v>0</v>
      </c>
      <c r="T208" s="111">
        <f t="shared" si="61"/>
        <v>0</v>
      </c>
      <c r="U208" s="137"/>
      <c r="V208" s="328"/>
      <c r="W208" s="146">
        <f t="shared" si="49"/>
        <v>0</v>
      </c>
      <c r="X208" s="69">
        <f t="shared" si="62"/>
        <v>0</v>
      </c>
      <c r="Y208" s="70">
        <f t="shared" si="54"/>
      </c>
      <c r="Z208" s="148">
        <f t="shared" si="55"/>
        <v>0</v>
      </c>
      <c r="AA208" s="156">
        <f t="shared" si="56"/>
        <v>0</v>
      </c>
      <c r="AB208" s="141"/>
      <c r="AC208" s="322"/>
      <c r="AD208" s="322"/>
      <c r="AF208" s="341">
        <f t="shared" si="63"/>
        <v>0</v>
      </c>
    </row>
    <row r="209" spans="1:32" s="21" customFormat="1" ht="24.75" customHeight="1" hidden="1" outlineLevel="1">
      <c r="A209" s="184">
        <v>206</v>
      </c>
      <c r="B209" s="282"/>
      <c r="C209" s="283"/>
      <c r="D209" s="283"/>
      <c r="E209" s="312"/>
      <c r="F209" s="284"/>
      <c r="G209" s="285"/>
      <c r="H209" s="286"/>
      <c r="I209" s="286"/>
      <c r="J209" s="287"/>
      <c r="K209" s="315">
        <f t="shared" si="50"/>
        <v>0</v>
      </c>
      <c r="L209" s="78">
        <f t="shared" si="57"/>
        <v>0</v>
      </c>
      <c r="M209" s="150">
        <f t="shared" si="58"/>
        <v>0</v>
      </c>
      <c r="N209" s="303">
        <f t="shared" si="51"/>
      </c>
      <c r="O209" s="299">
        <f t="shared" si="48"/>
        <v>0</v>
      </c>
      <c r="P209" s="298">
        <f t="shared" si="52"/>
        <v>0</v>
      </c>
      <c r="Q209" s="69">
        <f t="shared" si="59"/>
        <v>0</v>
      </c>
      <c r="R209" s="300">
        <f t="shared" si="60"/>
      </c>
      <c r="S209" s="295">
        <f t="shared" si="53"/>
        <v>0</v>
      </c>
      <c r="T209" s="111">
        <f t="shared" si="61"/>
        <v>0</v>
      </c>
      <c r="U209" s="137"/>
      <c r="V209" s="328"/>
      <c r="W209" s="146">
        <f t="shared" si="49"/>
        <v>0</v>
      </c>
      <c r="X209" s="69">
        <f t="shared" si="62"/>
        <v>0</v>
      </c>
      <c r="Y209" s="70">
        <f t="shared" si="54"/>
      </c>
      <c r="Z209" s="148">
        <f t="shared" si="55"/>
        <v>0</v>
      </c>
      <c r="AA209" s="156">
        <f t="shared" si="56"/>
        <v>0</v>
      </c>
      <c r="AB209" s="141"/>
      <c r="AC209" s="322"/>
      <c r="AD209" s="322"/>
      <c r="AF209" s="341">
        <f t="shared" si="63"/>
        <v>0</v>
      </c>
    </row>
    <row r="210" spans="1:32" s="21" customFormat="1" ht="24.75" customHeight="1" hidden="1" outlineLevel="1">
      <c r="A210" s="184">
        <v>207</v>
      </c>
      <c r="B210" s="282"/>
      <c r="C210" s="283"/>
      <c r="D210" s="283"/>
      <c r="E210" s="312"/>
      <c r="F210" s="284"/>
      <c r="G210" s="285"/>
      <c r="H210" s="286"/>
      <c r="I210" s="286"/>
      <c r="J210" s="287"/>
      <c r="K210" s="315">
        <f t="shared" si="50"/>
        <v>0</v>
      </c>
      <c r="L210" s="78">
        <f t="shared" si="57"/>
        <v>0</v>
      </c>
      <c r="M210" s="150">
        <f t="shared" si="58"/>
        <v>0</v>
      </c>
      <c r="N210" s="303">
        <f t="shared" si="51"/>
      </c>
      <c r="O210" s="299">
        <f t="shared" si="48"/>
        <v>0</v>
      </c>
      <c r="P210" s="298">
        <f t="shared" si="52"/>
        <v>0</v>
      </c>
      <c r="Q210" s="69">
        <f t="shared" si="59"/>
        <v>0</v>
      </c>
      <c r="R210" s="300">
        <f t="shared" si="60"/>
      </c>
      <c r="S210" s="295">
        <f t="shared" si="53"/>
        <v>0</v>
      </c>
      <c r="T210" s="111">
        <f t="shared" si="61"/>
        <v>0</v>
      </c>
      <c r="U210" s="137"/>
      <c r="V210" s="328"/>
      <c r="W210" s="146">
        <f t="shared" si="49"/>
        <v>0</v>
      </c>
      <c r="X210" s="69">
        <f t="shared" si="62"/>
        <v>0</v>
      </c>
      <c r="Y210" s="70">
        <f t="shared" si="54"/>
      </c>
      <c r="Z210" s="148">
        <f t="shared" si="55"/>
        <v>0</v>
      </c>
      <c r="AA210" s="156">
        <f t="shared" si="56"/>
        <v>0</v>
      </c>
      <c r="AB210" s="141"/>
      <c r="AC210" s="322"/>
      <c r="AD210" s="322"/>
      <c r="AF210" s="341">
        <f t="shared" si="63"/>
        <v>0</v>
      </c>
    </row>
    <row r="211" spans="1:32" s="21" customFormat="1" ht="24.75" customHeight="1" hidden="1" outlineLevel="1">
      <c r="A211" s="184">
        <v>208</v>
      </c>
      <c r="B211" s="282"/>
      <c r="C211" s="283"/>
      <c r="D211" s="283"/>
      <c r="E211" s="312"/>
      <c r="F211" s="284"/>
      <c r="G211" s="285"/>
      <c r="H211" s="286"/>
      <c r="I211" s="286"/>
      <c r="J211" s="287"/>
      <c r="K211" s="315">
        <f t="shared" si="50"/>
        <v>0</v>
      </c>
      <c r="L211" s="78">
        <f t="shared" si="57"/>
        <v>0</v>
      </c>
      <c r="M211" s="150">
        <f t="shared" si="58"/>
        <v>0</v>
      </c>
      <c r="N211" s="303">
        <f t="shared" si="51"/>
      </c>
      <c r="O211" s="299">
        <f aca="true" t="shared" si="64" ref="O211:O223">IF(E211=6,(MIN(VLOOKUP($E211,$A$232:$E$237,5,0),H211)),H211)</f>
        <v>0</v>
      </c>
      <c r="P211" s="298">
        <f t="shared" si="52"/>
        <v>0</v>
      </c>
      <c r="Q211" s="69">
        <f t="shared" si="59"/>
        <v>0</v>
      </c>
      <c r="R211" s="300">
        <f t="shared" si="60"/>
      </c>
      <c r="S211" s="295">
        <f t="shared" si="53"/>
        <v>0</v>
      </c>
      <c r="T211" s="111">
        <f t="shared" si="61"/>
        <v>0</v>
      </c>
      <c r="U211" s="137"/>
      <c r="V211" s="328"/>
      <c r="W211" s="146">
        <f t="shared" si="49"/>
        <v>0</v>
      </c>
      <c r="X211" s="69">
        <f t="shared" si="62"/>
        <v>0</v>
      </c>
      <c r="Y211" s="70">
        <f t="shared" si="54"/>
      </c>
      <c r="Z211" s="148">
        <f t="shared" si="55"/>
        <v>0</v>
      </c>
      <c r="AA211" s="156">
        <f t="shared" si="56"/>
        <v>0</v>
      </c>
      <c r="AB211" s="141"/>
      <c r="AC211" s="322"/>
      <c r="AD211" s="322"/>
      <c r="AF211" s="341">
        <f t="shared" si="63"/>
        <v>0</v>
      </c>
    </row>
    <row r="212" spans="1:32" s="21" customFormat="1" ht="24.75" customHeight="1" hidden="1" outlineLevel="1">
      <c r="A212" s="184">
        <v>209</v>
      </c>
      <c r="B212" s="282"/>
      <c r="C212" s="283"/>
      <c r="D212" s="283"/>
      <c r="E212" s="312"/>
      <c r="F212" s="284"/>
      <c r="G212" s="285"/>
      <c r="H212" s="286"/>
      <c r="I212" s="286"/>
      <c r="J212" s="287"/>
      <c r="K212" s="315">
        <f t="shared" si="50"/>
        <v>0</v>
      </c>
      <c r="L212" s="78">
        <f t="shared" si="57"/>
        <v>0</v>
      </c>
      <c r="M212" s="150">
        <f t="shared" si="58"/>
        <v>0</v>
      </c>
      <c r="N212" s="303">
        <f t="shared" si="51"/>
      </c>
      <c r="O212" s="299">
        <f t="shared" si="64"/>
        <v>0</v>
      </c>
      <c r="P212" s="298">
        <f t="shared" si="52"/>
        <v>0</v>
      </c>
      <c r="Q212" s="69">
        <f t="shared" si="59"/>
        <v>0</v>
      </c>
      <c r="R212" s="300">
        <f t="shared" si="60"/>
      </c>
      <c r="S212" s="295">
        <f t="shared" si="53"/>
        <v>0</v>
      </c>
      <c r="T212" s="111">
        <f t="shared" si="61"/>
        <v>0</v>
      </c>
      <c r="U212" s="137"/>
      <c r="V212" s="328"/>
      <c r="W212" s="146">
        <f aca="true" t="shared" si="65" ref="W212:W223">IF($AA$2&gt;0,(1-$AA$2)*P212,P212)</f>
        <v>0</v>
      </c>
      <c r="X212" s="69">
        <f t="shared" si="62"/>
        <v>0</v>
      </c>
      <c r="Y212" s="70">
        <f t="shared" si="54"/>
      </c>
      <c r="Z212" s="148">
        <f t="shared" si="55"/>
        <v>0</v>
      </c>
      <c r="AA212" s="156">
        <f t="shared" si="56"/>
        <v>0</v>
      </c>
      <c r="AB212" s="141"/>
      <c r="AC212" s="322"/>
      <c r="AD212" s="322"/>
      <c r="AF212" s="341">
        <f t="shared" si="63"/>
        <v>0</v>
      </c>
    </row>
    <row r="213" spans="1:32" s="21" customFormat="1" ht="24.75" customHeight="1" hidden="1" outlineLevel="1">
      <c r="A213" s="184">
        <v>210</v>
      </c>
      <c r="B213" s="282"/>
      <c r="C213" s="283"/>
      <c r="D213" s="283"/>
      <c r="E213" s="312"/>
      <c r="F213" s="284"/>
      <c r="G213" s="285"/>
      <c r="H213" s="286"/>
      <c r="I213" s="286"/>
      <c r="J213" s="287"/>
      <c r="K213" s="315">
        <f t="shared" si="50"/>
        <v>0</v>
      </c>
      <c r="L213" s="78">
        <f t="shared" si="57"/>
        <v>0</v>
      </c>
      <c r="M213" s="150">
        <f t="shared" si="58"/>
        <v>0</v>
      </c>
      <c r="N213" s="303">
        <f t="shared" si="51"/>
      </c>
      <c r="O213" s="299">
        <f t="shared" si="64"/>
        <v>0</v>
      </c>
      <c r="P213" s="298">
        <f t="shared" si="52"/>
        <v>0</v>
      </c>
      <c r="Q213" s="69">
        <f t="shared" si="59"/>
        <v>0</v>
      </c>
      <c r="R213" s="300">
        <f t="shared" si="60"/>
      </c>
      <c r="S213" s="295">
        <f t="shared" si="53"/>
        <v>0</v>
      </c>
      <c r="T213" s="111">
        <f t="shared" si="61"/>
        <v>0</v>
      </c>
      <c r="U213" s="137"/>
      <c r="V213" s="328"/>
      <c r="W213" s="146">
        <f t="shared" si="65"/>
        <v>0</v>
      </c>
      <c r="X213" s="69">
        <f t="shared" si="62"/>
        <v>0</v>
      </c>
      <c r="Y213" s="70">
        <f t="shared" si="54"/>
      </c>
      <c r="Z213" s="148">
        <f t="shared" si="55"/>
        <v>0</v>
      </c>
      <c r="AA213" s="156">
        <f t="shared" si="56"/>
        <v>0</v>
      </c>
      <c r="AB213" s="141"/>
      <c r="AC213" s="322"/>
      <c r="AD213" s="322"/>
      <c r="AF213" s="341">
        <f t="shared" si="63"/>
        <v>0</v>
      </c>
    </row>
    <row r="214" spans="1:32" s="21" customFormat="1" ht="24.75" customHeight="1" hidden="1" outlineLevel="1">
      <c r="A214" s="184">
        <v>211</v>
      </c>
      <c r="B214" s="282"/>
      <c r="C214" s="283"/>
      <c r="D214" s="283"/>
      <c r="E214" s="312"/>
      <c r="F214" s="284"/>
      <c r="G214" s="285"/>
      <c r="H214" s="286"/>
      <c r="I214" s="286"/>
      <c r="J214" s="287"/>
      <c r="K214" s="315">
        <f t="shared" si="50"/>
        <v>0</v>
      </c>
      <c r="L214" s="78">
        <f t="shared" si="57"/>
        <v>0</v>
      </c>
      <c r="M214" s="150">
        <f t="shared" si="58"/>
        <v>0</v>
      </c>
      <c r="N214" s="303">
        <f t="shared" si="51"/>
      </c>
      <c r="O214" s="299">
        <f t="shared" si="64"/>
        <v>0</v>
      </c>
      <c r="P214" s="298">
        <f t="shared" si="52"/>
        <v>0</v>
      </c>
      <c r="Q214" s="69">
        <f t="shared" si="59"/>
        <v>0</v>
      </c>
      <c r="R214" s="300">
        <f t="shared" si="60"/>
      </c>
      <c r="S214" s="295">
        <f t="shared" si="53"/>
        <v>0</v>
      </c>
      <c r="T214" s="111">
        <f t="shared" si="61"/>
        <v>0</v>
      </c>
      <c r="U214" s="137"/>
      <c r="V214" s="328"/>
      <c r="W214" s="146">
        <f t="shared" si="65"/>
        <v>0</v>
      </c>
      <c r="X214" s="69">
        <f t="shared" si="62"/>
        <v>0</v>
      </c>
      <c r="Y214" s="70">
        <f t="shared" si="54"/>
      </c>
      <c r="Z214" s="148">
        <f t="shared" si="55"/>
        <v>0</v>
      </c>
      <c r="AA214" s="156">
        <f t="shared" si="56"/>
        <v>0</v>
      </c>
      <c r="AB214" s="141"/>
      <c r="AC214" s="322"/>
      <c r="AD214" s="322"/>
      <c r="AF214" s="341">
        <f t="shared" si="63"/>
        <v>0</v>
      </c>
    </row>
    <row r="215" spans="1:32" s="21" customFormat="1" ht="24.75" customHeight="1" hidden="1" outlineLevel="1">
      <c r="A215" s="184">
        <v>212</v>
      </c>
      <c r="B215" s="282"/>
      <c r="C215" s="283"/>
      <c r="D215" s="283"/>
      <c r="E215" s="312"/>
      <c r="F215" s="284"/>
      <c r="G215" s="285"/>
      <c r="H215" s="286"/>
      <c r="I215" s="286"/>
      <c r="J215" s="287"/>
      <c r="K215" s="315">
        <f t="shared" si="50"/>
        <v>0</v>
      </c>
      <c r="L215" s="78">
        <f t="shared" si="57"/>
        <v>0</v>
      </c>
      <c r="M215" s="150">
        <f t="shared" si="58"/>
        <v>0</v>
      </c>
      <c r="N215" s="303">
        <f t="shared" si="51"/>
      </c>
      <c r="O215" s="299">
        <f t="shared" si="64"/>
        <v>0</v>
      </c>
      <c r="P215" s="298">
        <f t="shared" si="52"/>
        <v>0</v>
      </c>
      <c r="Q215" s="69">
        <f t="shared" si="59"/>
        <v>0</v>
      </c>
      <c r="R215" s="300">
        <f t="shared" si="60"/>
      </c>
      <c r="S215" s="295">
        <f t="shared" si="53"/>
        <v>0</v>
      </c>
      <c r="T215" s="111">
        <f t="shared" si="61"/>
        <v>0</v>
      </c>
      <c r="U215" s="137"/>
      <c r="V215" s="328"/>
      <c r="W215" s="146">
        <f t="shared" si="65"/>
        <v>0</v>
      </c>
      <c r="X215" s="69">
        <f t="shared" si="62"/>
        <v>0</v>
      </c>
      <c r="Y215" s="70">
        <f t="shared" si="54"/>
      </c>
      <c r="Z215" s="148">
        <f t="shared" si="55"/>
        <v>0</v>
      </c>
      <c r="AA215" s="156">
        <f t="shared" si="56"/>
        <v>0</v>
      </c>
      <c r="AB215" s="141"/>
      <c r="AC215" s="322"/>
      <c r="AD215" s="322"/>
      <c r="AF215" s="341">
        <f t="shared" si="63"/>
        <v>0</v>
      </c>
    </row>
    <row r="216" spans="1:32" s="21" customFormat="1" ht="24.75" customHeight="1" hidden="1" outlineLevel="1">
      <c r="A216" s="184">
        <v>213</v>
      </c>
      <c r="B216" s="282"/>
      <c r="C216" s="283"/>
      <c r="D216" s="283"/>
      <c r="E216" s="312"/>
      <c r="F216" s="284"/>
      <c r="G216" s="285"/>
      <c r="H216" s="286"/>
      <c r="I216" s="286"/>
      <c r="J216" s="287"/>
      <c r="K216" s="315">
        <f t="shared" si="50"/>
        <v>0</v>
      </c>
      <c r="L216" s="78">
        <f t="shared" si="57"/>
        <v>0</v>
      </c>
      <c r="M216" s="150">
        <f t="shared" si="58"/>
        <v>0</v>
      </c>
      <c r="N216" s="303">
        <f t="shared" si="51"/>
      </c>
      <c r="O216" s="299">
        <f t="shared" si="64"/>
        <v>0</v>
      </c>
      <c r="P216" s="298">
        <f t="shared" si="52"/>
        <v>0</v>
      </c>
      <c r="Q216" s="69">
        <f t="shared" si="59"/>
        <v>0</v>
      </c>
      <c r="R216" s="300">
        <f t="shared" si="60"/>
      </c>
      <c r="S216" s="295">
        <f t="shared" si="53"/>
        <v>0</v>
      </c>
      <c r="T216" s="111">
        <f t="shared" si="61"/>
        <v>0</v>
      </c>
      <c r="U216" s="137"/>
      <c r="V216" s="328"/>
      <c r="W216" s="146">
        <f t="shared" si="65"/>
        <v>0</v>
      </c>
      <c r="X216" s="69">
        <f t="shared" si="62"/>
        <v>0</v>
      </c>
      <c r="Y216" s="70">
        <f t="shared" si="54"/>
      </c>
      <c r="Z216" s="148">
        <f t="shared" si="55"/>
        <v>0</v>
      </c>
      <c r="AA216" s="156">
        <f t="shared" si="56"/>
        <v>0</v>
      </c>
      <c r="AB216" s="141"/>
      <c r="AC216" s="322"/>
      <c r="AD216" s="322"/>
      <c r="AF216" s="341">
        <f t="shared" si="63"/>
        <v>0</v>
      </c>
    </row>
    <row r="217" spans="1:32" s="21" customFormat="1" ht="24.75" customHeight="1" hidden="1" outlineLevel="1">
      <c r="A217" s="184">
        <v>214</v>
      </c>
      <c r="B217" s="282"/>
      <c r="C217" s="283"/>
      <c r="D217" s="283"/>
      <c r="E217" s="312"/>
      <c r="F217" s="284"/>
      <c r="G217" s="285"/>
      <c r="H217" s="286"/>
      <c r="I217" s="286"/>
      <c r="J217" s="287"/>
      <c r="K217" s="315">
        <f t="shared" si="50"/>
        <v>0</v>
      </c>
      <c r="L217" s="78">
        <f t="shared" si="57"/>
        <v>0</v>
      </c>
      <c r="M217" s="150">
        <f t="shared" si="58"/>
        <v>0</v>
      </c>
      <c r="N217" s="303">
        <f t="shared" si="51"/>
      </c>
      <c r="O217" s="299">
        <f t="shared" si="64"/>
        <v>0</v>
      </c>
      <c r="P217" s="298">
        <f t="shared" si="52"/>
        <v>0</v>
      </c>
      <c r="Q217" s="69">
        <f t="shared" si="59"/>
        <v>0</v>
      </c>
      <c r="R217" s="300">
        <f t="shared" si="60"/>
      </c>
      <c r="S217" s="295">
        <f t="shared" si="53"/>
        <v>0</v>
      </c>
      <c r="T217" s="111">
        <f t="shared" si="61"/>
        <v>0</v>
      </c>
      <c r="U217" s="137"/>
      <c r="V217" s="328"/>
      <c r="W217" s="146">
        <f t="shared" si="65"/>
        <v>0</v>
      </c>
      <c r="X217" s="69">
        <f t="shared" si="62"/>
        <v>0</v>
      </c>
      <c r="Y217" s="70">
        <f t="shared" si="54"/>
      </c>
      <c r="Z217" s="148">
        <f t="shared" si="55"/>
        <v>0</v>
      </c>
      <c r="AA217" s="156">
        <f t="shared" si="56"/>
        <v>0</v>
      </c>
      <c r="AB217" s="141"/>
      <c r="AC217" s="322"/>
      <c r="AD217" s="322"/>
      <c r="AF217" s="341">
        <f t="shared" si="63"/>
        <v>0</v>
      </c>
    </row>
    <row r="218" spans="1:32" s="21" customFormat="1" ht="24.75" customHeight="1" hidden="1" outlineLevel="1">
      <c r="A218" s="184">
        <v>215</v>
      </c>
      <c r="B218" s="282"/>
      <c r="C218" s="283"/>
      <c r="D218" s="283"/>
      <c r="E218" s="312"/>
      <c r="F218" s="284"/>
      <c r="G218" s="285"/>
      <c r="H218" s="286"/>
      <c r="I218" s="286"/>
      <c r="J218" s="287"/>
      <c r="K218" s="315">
        <f t="shared" si="50"/>
        <v>0</v>
      </c>
      <c r="L218" s="78">
        <f t="shared" si="57"/>
        <v>0</v>
      </c>
      <c r="M218" s="150">
        <f t="shared" si="58"/>
        <v>0</v>
      </c>
      <c r="N218" s="303">
        <f t="shared" si="51"/>
      </c>
      <c r="O218" s="299">
        <f t="shared" si="64"/>
        <v>0</v>
      </c>
      <c r="P218" s="298">
        <f t="shared" si="52"/>
        <v>0</v>
      </c>
      <c r="Q218" s="69">
        <f t="shared" si="59"/>
        <v>0</v>
      </c>
      <c r="R218" s="300">
        <f t="shared" si="60"/>
      </c>
      <c r="S218" s="295">
        <f t="shared" si="53"/>
        <v>0</v>
      </c>
      <c r="T218" s="111">
        <f t="shared" si="61"/>
        <v>0</v>
      </c>
      <c r="U218" s="137"/>
      <c r="V218" s="328"/>
      <c r="W218" s="146">
        <f t="shared" si="65"/>
        <v>0</v>
      </c>
      <c r="X218" s="69">
        <f t="shared" si="62"/>
        <v>0</v>
      </c>
      <c r="Y218" s="70">
        <f t="shared" si="54"/>
      </c>
      <c r="Z218" s="148">
        <f t="shared" si="55"/>
        <v>0</v>
      </c>
      <c r="AA218" s="156">
        <f t="shared" si="56"/>
        <v>0</v>
      </c>
      <c r="AB218" s="141"/>
      <c r="AC218" s="322"/>
      <c r="AD218" s="322"/>
      <c r="AF218" s="341">
        <f t="shared" si="63"/>
        <v>0</v>
      </c>
    </row>
    <row r="219" spans="1:32" s="21" customFormat="1" ht="24.75" customHeight="1" hidden="1" outlineLevel="1">
      <c r="A219" s="184">
        <v>216</v>
      </c>
      <c r="B219" s="282"/>
      <c r="C219" s="283"/>
      <c r="D219" s="283"/>
      <c r="E219" s="312"/>
      <c r="F219" s="284"/>
      <c r="G219" s="285"/>
      <c r="H219" s="286"/>
      <c r="I219" s="286"/>
      <c r="J219" s="287"/>
      <c r="K219" s="315">
        <f t="shared" si="50"/>
        <v>0</v>
      </c>
      <c r="L219" s="78">
        <f t="shared" si="57"/>
        <v>0</v>
      </c>
      <c r="M219" s="150">
        <f t="shared" si="58"/>
        <v>0</v>
      </c>
      <c r="N219" s="303">
        <f t="shared" si="51"/>
      </c>
      <c r="O219" s="299">
        <f t="shared" si="64"/>
        <v>0</v>
      </c>
      <c r="P219" s="298">
        <f t="shared" si="52"/>
        <v>0</v>
      </c>
      <c r="Q219" s="69">
        <f t="shared" si="59"/>
        <v>0</v>
      </c>
      <c r="R219" s="300">
        <f t="shared" si="60"/>
      </c>
      <c r="S219" s="295">
        <f t="shared" si="53"/>
        <v>0</v>
      </c>
      <c r="T219" s="111">
        <f t="shared" si="61"/>
        <v>0</v>
      </c>
      <c r="U219" s="137"/>
      <c r="V219" s="328"/>
      <c r="W219" s="146">
        <f t="shared" si="65"/>
        <v>0</v>
      </c>
      <c r="X219" s="69">
        <f t="shared" si="62"/>
        <v>0</v>
      </c>
      <c r="Y219" s="70">
        <f t="shared" si="54"/>
      </c>
      <c r="Z219" s="148">
        <f t="shared" si="55"/>
        <v>0</v>
      </c>
      <c r="AA219" s="156">
        <f t="shared" si="56"/>
        <v>0</v>
      </c>
      <c r="AB219" s="141"/>
      <c r="AC219" s="322"/>
      <c r="AD219" s="322"/>
      <c r="AF219" s="341">
        <f t="shared" si="63"/>
        <v>0</v>
      </c>
    </row>
    <row r="220" spans="1:32" s="21" customFormat="1" ht="24.75" customHeight="1" hidden="1" outlineLevel="1">
      <c r="A220" s="184">
        <v>217</v>
      </c>
      <c r="B220" s="282"/>
      <c r="C220" s="283"/>
      <c r="D220" s="283"/>
      <c r="E220" s="312"/>
      <c r="F220" s="284"/>
      <c r="G220" s="285"/>
      <c r="H220" s="286"/>
      <c r="I220" s="286"/>
      <c r="J220" s="287"/>
      <c r="K220" s="315">
        <f t="shared" si="50"/>
        <v>0</v>
      </c>
      <c r="L220" s="78">
        <f t="shared" si="57"/>
        <v>0</v>
      </c>
      <c r="M220" s="150">
        <f t="shared" si="58"/>
        <v>0</v>
      </c>
      <c r="N220" s="303">
        <f t="shared" si="51"/>
      </c>
      <c r="O220" s="299">
        <f t="shared" si="64"/>
        <v>0</v>
      </c>
      <c r="P220" s="298">
        <f t="shared" si="52"/>
        <v>0</v>
      </c>
      <c r="Q220" s="69">
        <f t="shared" si="59"/>
        <v>0</v>
      </c>
      <c r="R220" s="300">
        <f t="shared" si="60"/>
      </c>
      <c r="S220" s="295">
        <f t="shared" si="53"/>
        <v>0</v>
      </c>
      <c r="T220" s="111">
        <f t="shared" si="61"/>
        <v>0</v>
      </c>
      <c r="U220" s="137"/>
      <c r="V220" s="328"/>
      <c r="W220" s="146">
        <f t="shared" si="65"/>
        <v>0</v>
      </c>
      <c r="X220" s="69">
        <f t="shared" si="62"/>
        <v>0</v>
      </c>
      <c r="Y220" s="70">
        <f t="shared" si="54"/>
      </c>
      <c r="Z220" s="148">
        <f t="shared" si="55"/>
        <v>0</v>
      </c>
      <c r="AA220" s="156">
        <f t="shared" si="56"/>
        <v>0</v>
      </c>
      <c r="AB220" s="141"/>
      <c r="AC220" s="322"/>
      <c r="AD220" s="322"/>
      <c r="AF220" s="341">
        <f t="shared" si="63"/>
        <v>0</v>
      </c>
    </row>
    <row r="221" spans="1:32" s="21" customFormat="1" ht="24.75" customHeight="1" hidden="1" outlineLevel="1">
      <c r="A221" s="184">
        <v>218</v>
      </c>
      <c r="B221" s="282"/>
      <c r="C221" s="283"/>
      <c r="D221" s="283"/>
      <c r="E221" s="312"/>
      <c r="F221" s="284"/>
      <c r="G221" s="285"/>
      <c r="H221" s="286"/>
      <c r="I221" s="286"/>
      <c r="J221" s="287"/>
      <c r="K221" s="315">
        <f t="shared" si="50"/>
        <v>0</v>
      </c>
      <c r="L221" s="78">
        <f t="shared" si="57"/>
        <v>0</v>
      </c>
      <c r="M221" s="150">
        <f t="shared" si="58"/>
        <v>0</v>
      </c>
      <c r="N221" s="303">
        <f t="shared" si="51"/>
      </c>
      <c r="O221" s="299">
        <f t="shared" si="64"/>
        <v>0</v>
      </c>
      <c r="P221" s="298">
        <f t="shared" si="52"/>
        <v>0</v>
      </c>
      <c r="Q221" s="69">
        <f t="shared" si="59"/>
        <v>0</v>
      </c>
      <c r="R221" s="300">
        <f t="shared" si="60"/>
      </c>
      <c r="S221" s="295">
        <f t="shared" si="53"/>
        <v>0</v>
      </c>
      <c r="T221" s="111">
        <f t="shared" si="61"/>
        <v>0</v>
      </c>
      <c r="U221" s="137"/>
      <c r="V221" s="328"/>
      <c r="W221" s="146">
        <f t="shared" si="65"/>
        <v>0</v>
      </c>
      <c r="X221" s="69">
        <f t="shared" si="62"/>
        <v>0</v>
      </c>
      <c r="Y221" s="70">
        <f t="shared" si="54"/>
      </c>
      <c r="Z221" s="148">
        <f t="shared" si="55"/>
        <v>0</v>
      </c>
      <c r="AA221" s="156">
        <f t="shared" si="56"/>
        <v>0</v>
      </c>
      <c r="AB221" s="141"/>
      <c r="AC221" s="322"/>
      <c r="AD221" s="322"/>
      <c r="AF221" s="341">
        <f t="shared" si="63"/>
        <v>0</v>
      </c>
    </row>
    <row r="222" spans="1:32" s="21" customFormat="1" ht="24.75" customHeight="1" hidden="1" outlineLevel="1">
      <c r="A222" s="184">
        <v>219</v>
      </c>
      <c r="B222" s="282"/>
      <c r="C222" s="283"/>
      <c r="D222" s="283"/>
      <c r="E222" s="312"/>
      <c r="F222" s="284"/>
      <c r="G222" s="285"/>
      <c r="H222" s="286"/>
      <c r="I222" s="286"/>
      <c r="J222" s="287"/>
      <c r="K222" s="315">
        <f t="shared" si="50"/>
        <v>0</v>
      </c>
      <c r="L222" s="78">
        <f t="shared" si="57"/>
        <v>0</v>
      </c>
      <c r="M222" s="150">
        <f t="shared" si="58"/>
        <v>0</v>
      </c>
      <c r="N222" s="303">
        <f t="shared" si="51"/>
      </c>
      <c r="O222" s="299">
        <f t="shared" si="64"/>
        <v>0</v>
      </c>
      <c r="P222" s="298">
        <f t="shared" si="52"/>
        <v>0</v>
      </c>
      <c r="Q222" s="69">
        <f t="shared" si="59"/>
        <v>0</v>
      </c>
      <c r="R222" s="300">
        <f t="shared" si="60"/>
      </c>
      <c r="S222" s="295">
        <f t="shared" si="53"/>
        <v>0</v>
      </c>
      <c r="T222" s="111">
        <f t="shared" si="61"/>
        <v>0</v>
      </c>
      <c r="U222" s="137"/>
      <c r="V222" s="328"/>
      <c r="W222" s="146">
        <f t="shared" si="65"/>
        <v>0</v>
      </c>
      <c r="X222" s="69">
        <f t="shared" si="62"/>
        <v>0</v>
      </c>
      <c r="Y222" s="70">
        <f t="shared" si="54"/>
      </c>
      <c r="Z222" s="148">
        <f t="shared" si="55"/>
        <v>0</v>
      </c>
      <c r="AA222" s="156">
        <f t="shared" si="56"/>
        <v>0</v>
      </c>
      <c r="AB222" s="141"/>
      <c r="AC222" s="322"/>
      <c r="AD222" s="322"/>
      <c r="AF222" s="341">
        <f t="shared" si="63"/>
        <v>0</v>
      </c>
    </row>
    <row r="223" spans="1:32" s="21" customFormat="1" ht="24.75" customHeight="1" hidden="1" outlineLevel="1" thickBot="1">
      <c r="A223" s="185">
        <v>220</v>
      </c>
      <c r="B223" s="288"/>
      <c r="C223" s="289"/>
      <c r="D223" s="289"/>
      <c r="E223" s="312"/>
      <c r="F223" s="284"/>
      <c r="G223" s="285"/>
      <c r="H223" s="286"/>
      <c r="I223" s="286"/>
      <c r="J223" s="287"/>
      <c r="K223" s="315">
        <f t="shared" si="50"/>
        <v>0</v>
      </c>
      <c r="L223" s="78">
        <f t="shared" si="57"/>
        <v>0</v>
      </c>
      <c r="M223" s="150">
        <f t="shared" si="58"/>
        <v>0</v>
      </c>
      <c r="N223" s="303">
        <f t="shared" si="51"/>
      </c>
      <c r="O223" s="299">
        <f t="shared" si="64"/>
        <v>0</v>
      </c>
      <c r="P223" s="298">
        <f t="shared" si="52"/>
        <v>0</v>
      </c>
      <c r="Q223" s="69">
        <f t="shared" si="59"/>
        <v>0</v>
      </c>
      <c r="R223" s="300">
        <f t="shared" si="60"/>
      </c>
      <c r="S223" s="295">
        <f t="shared" si="53"/>
        <v>0</v>
      </c>
      <c r="T223" s="111">
        <f t="shared" si="61"/>
        <v>0</v>
      </c>
      <c r="U223" s="137"/>
      <c r="V223" s="328"/>
      <c r="W223" s="146">
        <f t="shared" si="65"/>
        <v>0</v>
      </c>
      <c r="X223" s="69">
        <f t="shared" si="62"/>
        <v>0</v>
      </c>
      <c r="Y223" s="70">
        <f t="shared" si="54"/>
      </c>
      <c r="Z223" s="148">
        <f t="shared" si="55"/>
        <v>0</v>
      </c>
      <c r="AA223" s="156">
        <f t="shared" si="56"/>
        <v>0</v>
      </c>
      <c r="AB223" s="141"/>
      <c r="AC223" s="322"/>
      <c r="AD223" s="322"/>
      <c r="AF223" s="341">
        <f t="shared" si="63"/>
        <v>0</v>
      </c>
    </row>
    <row r="224" spans="1:239" s="55" customFormat="1" ht="18.75" customHeight="1" collapsed="1">
      <c r="A224" s="52"/>
      <c r="B224" s="409" t="s">
        <v>29</v>
      </c>
      <c r="C224" s="410"/>
      <c r="D224" s="411"/>
      <c r="E224" s="411"/>
      <c r="F224" s="53">
        <f>SUM(F4:F223)</f>
        <v>0</v>
      </c>
      <c r="G224" s="54">
        <f>SUM(G4:G223)</f>
        <v>0</v>
      </c>
      <c r="H224" s="54"/>
      <c r="I224" s="54"/>
      <c r="J224" s="151"/>
      <c r="K224" s="151">
        <f>SUM(K4:K223)</f>
        <v>0</v>
      </c>
      <c r="L224" s="316">
        <f>SUM(L4:L223)</f>
        <v>0</v>
      </c>
      <c r="M224" s="151">
        <f>SUM(M4:M223)</f>
        <v>0</v>
      </c>
      <c r="N224" s="81"/>
      <c r="O224" s="81"/>
      <c r="P224" s="81"/>
      <c r="Q224" s="82">
        <f>SUM(Q4:Q223)</f>
        <v>0</v>
      </c>
      <c r="R224" s="89"/>
      <c r="S224" s="82">
        <f>SUM(S4:S223)</f>
        <v>0</v>
      </c>
      <c r="T224" s="86">
        <f>SUM(T4:T223)</f>
        <v>0</v>
      </c>
      <c r="U224" s="137"/>
      <c r="V224" s="328"/>
      <c r="W224" s="213">
        <f>IF($AA$2&gt;0,$AA$2*P224,P224)</f>
        <v>0</v>
      </c>
      <c r="X224" s="69">
        <f t="shared" si="62"/>
        <v>0</v>
      </c>
      <c r="Y224" s="214">
        <f>IF(AND($AA$2&gt;0,W224&gt;0),(IF(($AA$2*P224=W224),"קיצוץ אחיד","נימוק?")),(IF((W224-P224=0),"","נימוק?")))</f>
      </c>
      <c r="Z224" s="215">
        <f>SUM(Z4:Z223)</f>
        <v>0</v>
      </c>
      <c r="AA224" s="216">
        <f>SUM(AA4:AA223)</f>
        <v>0</v>
      </c>
      <c r="AB224" s="141"/>
      <c r="AC224" s="322"/>
      <c r="AD224" s="322"/>
      <c r="AE224" s="21"/>
      <c r="AF224" s="342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</row>
    <row r="225" spans="1:239" s="55" customFormat="1" ht="18.75" customHeight="1">
      <c r="A225" s="56"/>
      <c r="B225" s="412" t="s">
        <v>30</v>
      </c>
      <c r="C225" s="413"/>
      <c r="D225" s="115"/>
      <c r="E225" s="76">
        <v>0</v>
      </c>
      <c r="F225" s="57">
        <f>F224*$E$225</f>
        <v>0</v>
      </c>
      <c r="G225" s="39">
        <f>G224*$E$225</f>
        <v>0</v>
      </c>
      <c r="H225" s="39"/>
      <c r="I225" s="39"/>
      <c r="J225" s="152"/>
      <c r="K225" s="152">
        <f>K224*$E$225</f>
        <v>0</v>
      </c>
      <c r="L225" s="317"/>
      <c r="M225" s="152">
        <f>M224*$E$225</f>
        <v>0</v>
      </c>
      <c r="N225" s="83"/>
      <c r="O225" s="83"/>
      <c r="P225" s="83"/>
      <c r="Q225" s="90"/>
      <c r="R225" s="80"/>
      <c r="S225" s="80">
        <f>S224*$E$225</f>
        <v>0</v>
      </c>
      <c r="T225" s="87"/>
      <c r="U225" s="137"/>
      <c r="V225" s="328"/>
      <c r="W225" s="146">
        <f>IF($AA$2&gt;0,$AA$2*P225,P225)</f>
        <v>0</v>
      </c>
      <c r="X225" s="69">
        <f t="shared" si="62"/>
        <v>0</v>
      </c>
      <c r="Y225" s="70">
        <f>IF(AND($AA$2&gt;0,W225&gt;0),(IF(($AA$2*P225=W225),"קיצוץ אחיד","נימוק?")),(IF((W225-P225=0),"","נימוק?")))</f>
      </c>
      <c r="Z225" s="217">
        <f>Z224*$E$225</f>
        <v>0</v>
      </c>
      <c r="AA225" s="218"/>
      <c r="AB225" s="141"/>
      <c r="AC225" s="322"/>
      <c r="AD225" s="322"/>
      <c r="AE225" s="21"/>
      <c r="AF225" s="342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</row>
    <row r="226" spans="1:32" s="21" customFormat="1" ht="18.75" customHeight="1" thickBot="1">
      <c r="A226" s="58"/>
      <c r="B226" s="416" t="s">
        <v>28</v>
      </c>
      <c r="C226" s="417"/>
      <c r="D226" s="418"/>
      <c r="E226" s="418"/>
      <c r="F226" s="59">
        <f>F224+F225</f>
        <v>0</v>
      </c>
      <c r="G226" s="60">
        <f>G224+G225</f>
        <v>0</v>
      </c>
      <c r="H226" s="60"/>
      <c r="I226" s="60"/>
      <c r="J226" s="153"/>
      <c r="K226" s="153">
        <f>K224+K225</f>
        <v>0</v>
      </c>
      <c r="L226" s="318">
        <f>L224+L225</f>
        <v>0</v>
      </c>
      <c r="M226" s="153">
        <f>M224+M225</f>
        <v>0</v>
      </c>
      <c r="N226" s="84"/>
      <c r="O226" s="84"/>
      <c r="P226" s="84"/>
      <c r="Q226" s="85">
        <f>Q224+Q225</f>
        <v>0</v>
      </c>
      <c r="R226" s="85"/>
      <c r="S226" s="85">
        <f>S224+S225</f>
        <v>0</v>
      </c>
      <c r="T226" s="88">
        <f>T224+T225</f>
        <v>0</v>
      </c>
      <c r="U226" s="138"/>
      <c r="V226" s="329"/>
      <c r="W226" s="161">
        <f>IF($AA$2&gt;0,$AA$2*P226,P226)</f>
        <v>0</v>
      </c>
      <c r="X226" s="69">
        <f t="shared" si="62"/>
        <v>0</v>
      </c>
      <c r="Y226" s="162">
        <f>IF(AND($AA$2&gt;0,W226&gt;0),(IF(($AA$2*P226=W226),"קיצוץ אחיד","נימוק?")),(IF((W226-P226=0),"","נימוק?")))</f>
      </c>
      <c r="Z226" s="219">
        <f>Z224+Z225</f>
        <v>0</v>
      </c>
      <c r="AA226" s="220">
        <f>AA224+AA225</f>
        <v>0</v>
      </c>
      <c r="AB226" s="142"/>
      <c r="AC226" s="322"/>
      <c r="AD226" s="322"/>
      <c r="AF226" s="342"/>
    </row>
    <row r="227" spans="2:10" ht="12.75">
      <c r="B227" s="40"/>
      <c r="C227" s="61"/>
      <c r="D227" s="61"/>
      <c r="E227" s="61"/>
      <c r="F227" s="61"/>
      <c r="G227" s="61"/>
      <c r="H227" s="61"/>
      <c r="I227" s="61"/>
      <c r="J227" s="61"/>
    </row>
    <row r="228" spans="1:10" ht="25.5" customHeight="1">
      <c r="A228" s="62"/>
      <c r="B228" s="406"/>
      <c r="C228" s="406"/>
      <c r="D228" s="114"/>
      <c r="E228" s="100"/>
      <c r="F228" s="100"/>
      <c r="G228" s="100"/>
      <c r="H228" s="100"/>
      <c r="I228" s="100"/>
      <c r="J228" s="100"/>
    </row>
    <row r="229" ht="24" customHeight="1"/>
    <row r="230" spans="1:7" ht="15.75">
      <c r="A230" s="397" t="s">
        <v>33</v>
      </c>
      <c r="B230" s="398"/>
      <c r="C230" s="398"/>
      <c r="D230" s="398"/>
      <c r="E230" s="398"/>
      <c r="F230" s="398"/>
      <c r="G230" s="398"/>
    </row>
    <row r="231" spans="1:32" s="276" customFormat="1" ht="31.5" customHeight="1">
      <c r="A231" s="278" t="s">
        <v>11</v>
      </c>
      <c r="B231" s="278" t="s">
        <v>12</v>
      </c>
      <c r="C231" s="407" t="s">
        <v>132</v>
      </c>
      <c r="D231" s="408"/>
      <c r="E231" s="399" t="s">
        <v>133</v>
      </c>
      <c r="F231" s="399"/>
      <c r="G231" s="399"/>
      <c r="AC231" s="323"/>
      <c r="AD231" s="323"/>
      <c r="AF231" s="343"/>
    </row>
    <row r="232" spans="1:7" ht="15.75">
      <c r="A232" s="279">
        <v>1</v>
      </c>
      <c r="B232" s="278" t="s">
        <v>174</v>
      </c>
      <c r="C232" s="402">
        <v>30000</v>
      </c>
      <c r="D232" s="403"/>
      <c r="E232" s="400">
        <v>1</v>
      </c>
      <c r="F232" s="400"/>
      <c r="G232" s="400"/>
    </row>
    <row r="233" spans="1:7" ht="15.75" hidden="1">
      <c r="A233" s="279">
        <v>4</v>
      </c>
      <c r="B233" s="279" t="s">
        <v>131</v>
      </c>
      <c r="C233" s="402">
        <v>25000</v>
      </c>
      <c r="D233" s="403"/>
      <c r="E233" s="401">
        <v>0.75</v>
      </c>
      <c r="F233" s="401"/>
      <c r="G233" s="401"/>
    </row>
    <row r="234" spans="1:7" ht="15.75" hidden="1">
      <c r="A234" s="279">
        <v>5</v>
      </c>
      <c r="B234" s="278" t="s">
        <v>130</v>
      </c>
      <c r="C234" s="402">
        <v>25000</v>
      </c>
      <c r="D234" s="403"/>
      <c r="E234" s="400">
        <v>1</v>
      </c>
      <c r="F234" s="400"/>
      <c r="G234" s="400"/>
    </row>
    <row r="235" spans="1:7" ht="15.75" hidden="1">
      <c r="A235" s="279">
        <v>6</v>
      </c>
      <c r="B235" s="278" t="s">
        <v>21</v>
      </c>
      <c r="C235" s="402">
        <v>25000</v>
      </c>
      <c r="D235" s="403"/>
      <c r="E235" s="401">
        <v>0.3333333</v>
      </c>
      <c r="F235" s="401"/>
      <c r="G235" s="401"/>
    </row>
    <row r="236" spans="1:7" ht="15.75" hidden="1">
      <c r="A236" s="279">
        <v>7</v>
      </c>
      <c r="B236" s="278" t="s">
        <v>23</v>
      </c>
      <c r="C236" s="404">
        <v>5000</v>
      </c>
      <c r="D236" s="405"/>
      <c r="E236" s="400">
        <v>1</v>
      </c>
      <c r="F236" s="400"/>
      <c r="G236" s="400"/>
    </row>
    <row r="237" spans="1:7" ht="15.75" hidden="1">
      <c r="A237" s="279">
        <v>8</v>
      </c>
      <c r="B237" s="278" t="s">
        <v>152</v>
      </c>
      <c r="C237" s="404">
        <v>35000</v>
      </c>
      <c r="D237" s="405"/>
      <c r="E237" s="400">
        <v>1</v>
      </c>
      <c r="F237" s="400"/>
      <c r="G237" s="400"/>
    </row>
    <row r="238" spans="2:10" ht="18.75" customHeight="1">
      <c r="B238" s="281" t="s">
        <v>138</v>
      </c>
      <c r="C238" s="280"/>
      <c r="D238" s="280"/>
      <c r="E238" s="280"/>
      <c r="F238" s="280"/>
      <c r="G238" s="280"/>
      <c r="I238" s="275"/>
      <c r="J238" s="275"/>
    </row>
    <row r="239" spans="2:10" ht="15.75" customHeight="1">
      <c r="B239" s="396" t="s">
        <v>141</v>
      </c>
      <c r="C239" s="396"/>
      <c r="D239" s="396"/>
      <c r="E239" s="396"/>
      <c r="F239" s="396"/>
      <c r="G239" s="396"/>
      <c r="H239" s="396"/>
      <c r="I239" s="275"/>
      <c r="J239" s="275"/>
    </row>
    <row r="240" spans="2:9" ht="16.5" customHeight="1">
      <c r="B240" s="396"/>
      <c r="C240" s="396"/>
      <c r="D240" s="396"/>
      <c r="E240" s="396"/>
      <c r="F240" s="396"/>
      <c r="G240" s="396"/>
      <c r="H240" s="396"/>
      <c r="I240" s="277"/>
    </row>
    <row r="241" spans="2:8" ht="16.5" customHeight="1">
      <c r="B241" s="396" t="s">
        <v>139</v>
      </c>
      <c r="C241" s="396"/>
      <c r="D241" s="396"/>
      <c r="E241" s="396"/>
      <c r="F241" s="396"/>
      <c r="G241" s="396"/>
      <c r="H241" s="396"/>
    </row>
    <row r="242" spans="2:8" ht="12.75">
      <c r="B242" s="396"/>
      <c r="C242" s="396"/>
      <c r="D242" s="396"/>
      <c r="E242" s="396"/>
      <c r="F242" s="396"/>
      <c r="G242" s="396"/>
      <c r="H242" s="396"/>
    </row>
    <row r="253" ht="12.75"/>
    <row r="254" ht="12.75"/>
    <row r="255" ht="12.75"/>
  </sheetData>
  <sheetProtection password="CAD0" sheet="1" objects="1" scenarios="1"/>
  <mergeCells count="34">
    <mergeCell ref="C237:D237"/>
    <mergeCell ref="E237:G237"/>
    <mergeCell ref="AB1:AB3"/>
    <mergeCell ref="K1:L1"/>
    <mergeCell ref="K2:M2"/>
    <mergeCell ref="W1:AA1"/>
    <mergeCell ref="W2:Z2"/>
    <mergeCell ref="U1:U3"/>
    <mergeCell ref="N2:S2"/>
    <mergeCell ref="N1:T1"/>
    <mergeCell ref="B224:E224"/>
    <mergeCell ref="B225:C225"/>
    <mergeCell ref="F1:G1"/>
    <mergeCell ref="B226:E226"/>
    <mergeCell ref="A1:C1"/>
    <mergeCell ref="F2:J2"/>
    <mergeCell ref="B2:E2"/>
    <mergeCell ref="H1:I1"/>
    <mergeCell ref="C235:D235"/>
    <mergeCell ref="C236:D236"/>
    <mergeCell ref="B228:C228"/>
    <mergeCell ref="C231:D231"/>
    <mergeCell ref="C232:D232"/>
    <mergeCell ref="C233:D233"/>
    <mergeCell ref="B241:H242"/>
    <mergeCell ref="B239:H240"/>
    <mergeCell ref="A230:G230"/>
    <mergeCell ref="E231:G231"/>
    <mergeCell ref="E232:G232"/>
    <mergeCell ref="E233:G233"/>
    <mergeCell ref="E234:G234"/>
    <mergeCell ref="E235:G235"/>
    <mergeCell ref="E236:G236"/>
    <mergeCell ref="C234:D234"/>
  </mergeCells>
  <conditionalFormatting sqref="Q4:Q223 X4:X226">
    <cfRule type="cellIs" priority="1" dxfId="0" operator="notEqual" stopIfTrue="1">
      <formula>$J4</formula>
    </cfRule>
  </conditionalFormatting>
  <conditionalFormatting sqref="W4:W226">
    <cfRule type="cellIs" priority="2" dxfId="21" operator="between" stopIfTrue="1">
      <formula>0.001</formula>
      <formula>0.09999</formula>
    </cfRule>
    <cfRule type="cellIs" priority="3" dxfId="0" operator="notEqual" stopIfTrue="1">
      <formula>$P4</formula>
    </cfRule>
  </conditionalFormatting>
  <conditionalFormatting sqref="I19:I223">
    <cfRule type="cellIs" priority="4" dxfId="21" operator="between" stopIfTrue="1">
      <formula>0.001</formula>
      <formula>0.09999</formula>
    </cfRule>
    <cfRule type="expression" priority="5" dxfId="2" stopIfTrue="1">
      <formula>OR(AND($E19=3,$I19&gt;0.500001),AND($E19=4,$I19&gt;0.7500001))</formula>
    </cfRule>
  </conditionalFormatting>
  <conditionalFormatting sqref="H4:H223">
    <cfRule type="cellIs" priority="6" dxfId="21" operator="between" stopIfTrue="1">
      <formula>0.001</formula>
      <formula>0.09999</formula>
    </cfRule>
    <cfRule type="expression" priority="7" dxfId="2" stopIfTrue="1">
      <formula>AND($E4=6,$H4&gt;0.33333)</formula>
    </cfRule>
  </conditionalFormatting>
  <conditionalFormatting sqref="O4:O18 P4:P223">
    <cfRule type="cellIs" priority="8" dxfId="0" operator="between" stopIfTrue="1">
      <formula>0.001</formula>
      <formula>0.09999</formula>
    </cfRule>
    <cfRule type="cellIs" priority="9" dxfId="0" operator="notEqual" stopIfTrue="1">
      <formula>$I4</formula>
    </cfRule>
  </conditionalFormatting>
  <conditionalFormatting sqref="O19:O223">
    <cfRule type="cellIs" priority="10" dxfId="21" operator="between" stopIfTrue="1">
      <formula>0.001</formula>
      <formula>0.09999</formula>
    </cfRule>
    <cfRule type="cellIs" priority="11" dxfId="0" operator="lessThan" stopIfTrue="1">
      <formula>H19</formula>
    </cfRule>
  </conditionalFormatting>
  <conditionalFormatting sqref="Y224:Y226">
    <cfRule type="cellIs" priority="12" dxfId="0" operator="equal" stopIfTrue="1">
      <formula>"נימוק?"</formula>
    </cfRule>
  </conditionalFormatting>
  <conditionalFormatting sqref="R4:R223 Y4:Y223">
    <cfRule type="cellIs" priority="13" dxfId="0" operator="equal" stopIfTrue="1">
      <formula>"נא להזין נימוק"</formula>
    </cfRule>
    <cfRule type="cellIs" priority="14" dxfId="23" operator="equal" stopIfTrue="1">
      <formula>"עצור: אחוז תעסוקה נמוך מ-10%"</formula>
    </cfRule>
  </conditionalFormatting>
  <conditionalFormatting sqref="J4:J223">
    <cfRule type="cellIs" priority="15" dxfId="21" operator="greaterThan" stopIfTrue="1">
      <formula>24</formula>
    </cfRule>
  </conditionalFormatting>
  <conditionalFormatting sqref="I4:I18">
    <cfRule type="cellIs" priority="16" dxfId="21" operator="between" stopIfTrue="1">
      <formula>0.001</formula>
      <formula>0.09999</formula>
    </cfRule>
  </conditionalFormatting>
  <dataValidations count="8">
    <dataValidation type="decimal" allowBlank="1" showInputMessage="1" showErrorMessage="1" promptTitle="תא מחושב בנוסחה" prompt="אין להקליד נתונים בעמודה זו" errorTitle="תא מחושב בנוסחה" error="אין להקליד נתונים בתא זה.&#10;&#10;נא הקישו על ביטול.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&#10;כמו כן:&#10;מנכ&quot;ל מוגבל ל-50%  (קוד שכר 3)&#10;מנכ&quot;ל בחברה שכל עיסוקה מו&quot;פ מוגבל ל-75% (קוד שכר 4)" sqref="I19:I223">
      <formula1>IF(E19=3,0.500001,IF(E19=4,0.7500001,1.00001))</formula1>
    </dataValidation>
    <dataValidation type="decimal" operator="lessThan" allowBlank="1" showInputMessage="1" showErrorMessage="1" error="חלקיות המשרה ואחוז העסקה מוגבלים ל-100% בלבד!&#10;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promptTitle="לא לשינוי" prompt="עמודה זו קבועה ואין לשנותה" errorTitle="עמודה זו לא לשינוי" error="חלקיות המשרה נקבעת ע&quot;י החברה בהתאם לחוזה העבודה של העובד ולכן אין לשנות תא זה.&#10;&#10;לאנשי סגל אקדמי בקוד שכר 6 מבוצעת התאמה אוטומטית לשליש משרה.&#10;&#10;נא להקיש על ביטול ע&quot;מ להשיב המצ&quot;ב לקדמותו&#10;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errorStyle="warning" type="whole" operator="lessThanOrEqual" allowBlank="1" showInputMessage="1" showErrorMessage="1" error=" נא ודאו שנית את מס' חודשי העבודה המבוקשים לעובד. כמו  כן יש להגיש מס' חודשי עבודה שלמים." sqref="J4:J223">
      <formula1>50</formula1>
    </dataValidation>
    <dataValidation type="list" allowBlank="1" showErrorMessage="1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error="נא לבחור קוד שכר מתאים כמפורט בטבלה שבתחתית גליון זה" sqref="E19:E223">
      <formula1>$A$232:$A$237</formula1>
    </dataValidation>
    <dataValidation type="list" allowBlank="1" showErrorMessage="1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error="נא לבחור קוד שכר מתאים כמפורט בטבלה שבתחתית גליון זה" sqref="E4:E18">
      <formula1>$A$232:$A$232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39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" bottom="0.4330708661417323" header="0.31496062992125984" footer="0.1968503937007874"/>
  <pageSetup fitToHeight="14" fitToWidth="1" horizontalDpi="600" verticalDpi="600" orientation="landscape" paperSize="9" scale="75" r:id="rId3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showGridLines="0" rightToLeft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/>
  <cols>
    <col min="1" max="1" width="5.8515625" style="13" bestFit="1" customWidth="1"/>
    <col min="2" max="2" width="25.00390625" style="13" customWidth="1"/>
    <col min="3" max="3" width="24.7109375" style="13" customWidth="1"/>
    <col min="4" max="4" width="13.00390625" style="13" customWidth="1"/>
    <col min="5" max="5" width="7.28125" style="13" customWidth="1"/>
    <col min="6" max="6" width="14.8515625" style="13" customWidth="1"/>
    <col min="7" max="7" width="16.00390625" style="13" customWidth="1"/>
    <col min="8" max="8" width="15.28125" style="13" hidden="1" customWidth="1" outlineLevel="1"/>
    <col min="9" max="9" width="12.421875" style="13" hidden="1" customWidth="1" outlineLevel="1"/>
    <col min="10" max="10" width="13.421875" style="13" hidden="1" customWidth="1" outlineLevel="1"/>
    <col min="11" max="11" width="23.421875" style="13" hidden="1" customWidth="1" outlineLevel="1"/>
    <col min="12" max="12" width="13.57421875" style="13" hidden="1" customWidth="1" outlineLevel="1"/>
    <col min="13" max="13" width="23.8515625" style="13" hidden="1" customWidth="1" outlineLevel="1"/>
    <col min="14" max="14" width="7.57421875" style="13" customWidth="1" collapsed="1"/>
    <col min="15" max="15" width="15.28125" style="13" hidden="1" customWidth="1" outlineLevel="1"/>
    <col min="16" max="16" width="12.421875" style="13" hidden="1" customWidth="1" outlineLevel="1"/>
    <col min="17" max="17" width="13.421875" style="13" hidden="1" customWidth="1" outlineLevel="1"/>
    <col min="18" max="18" width="23.421875" style="13" hidden="1" customWidth="1" outlineLevel="1"/>
    <col min="19" max="19" width="13.7109375" style="13" hidden="1" customWidth="1" outlineLevel="1"/>
    <col min="20" max="20" width="23.8515625" style="13" hidden="1" customWidth="1" outlineLevel="1"/>
    <col min="21" max="21" width="7.421875" style="13" customWidth="1" collapsed="1"/>
    <col min="22" max="16384" width="9.140625" style="13" customWidth="1"/>
  </cols>
  <sheetData>
    <row r="1" spans="1:21" s="32" customFormat="1" ht="39.75" customHeight="1" thickBot="1">
      <c r="A1" s="447" t="s">
        <v>25</v>
      </c>
      <c r="B1" s="448"/>
      <c r="C1" s="448"/>
      <c r="D1" s="75"/>
      <c r="E1" s="31" t="s">
        <v>26</v>
      </c>
      <c r="F1" s="112">
        <f>'ראשי-פרטים כלליים וריכוז הוצאות'!F5</f>
        <v>0</v>
      </c>
      <c r="G1" s="145"/>
      <c r="H1" s="451" t="s">
        <v>123</v>
      </c>
      <c r="I1" s="452"/>
      <c r="J1" s="453"/>
      <c r="K1" s="444" t="s">
        <v>129</v>
      </c>
      <c r="L1" s="445"/>
      <c r="M1" s="293"/>
      <c r="N1" s="135" t="s">
        <v>63</v>
      </c>
      <c r="O1" s="454" t="s">
        <v>136</v>
      </c>
      <c r="P1" s="455"/>
      <c r="Q1" s="456"/>
      <c r="R1" s="449" t="s">
        <v>88</v>
      </c>
      <c r="S1" s="450"/>
      <c r="T1" s="132"/>
      <c r="U1" s="139" t="s">
        <v>81</v>
      </c>
    </row>
    <row r="2" spans="1:21" ht="38.25">
      <c r="A2" s="33" t="s">
        <v>31</v>
      </c>
      <c r="B2" s="33" t="s">
        <v>45</v>
      </c>
      <c r="C2" s="33" t="s">
        <v>46</v>
      </c>
      <c r="D2" s="33" t="s">
        <v>52</v>
      </c>
      <c r="E2" s="33" t="s">
        <v>53</v>
      </c>
      <c r="F2" s="33" t="s">
        <v>84</v>
      </c>
      <c r="G2" s="157" t="s">
        <v>54</v>
      </c>
      <c r="H2" s="163" t="s">
        <v>61</v>
      </c>
      <c r="I2" s="74" t="s">
        <v>53</v>
      </c>
      <c r="J2" s="74" t="s">
        <v>64</v>
      </c>
      <c r="K2" s="74" t="s">
        <v>62</v>
      </c>
      <c r="L2" s="74" t="s">
        <v>140</v>
      </c>
      <c r="M2" s="130" t="s">
        <v>22</v>
      </c>
      <c r="N2" s="136"/>
      <c r="O2" s="134" t="s">
        <v>61</v>
      </c>
      <c r="P2" s="124" t="s">
        <v>53</v>
      </c>
      <c r="Q2" s="124" t="s">
        <v>64</v>
      </c>
      <c r="R2" s="124" t="s">
        <v>86</v>
      </c>
      <c r="S2" s="124" t="s">
        <v>82</v>
      </c>
      <c r="T2" s="131" t="s">
        <v>22</v>
      </c>
      <c r="U2" s="140"/>
    </row>
    <row r="3" spans="1:21" s="21" customFormat="1" ht="26.25" customHeight="1">
      <c r="A3" s="170">
        <v>1</v>
      </c>
      <c r="B3" s="116"/>
      <c r="C3" s="251"/>
      <c r="D3" s="117"/>
      <c r="E3" s="117"/>
      <c r="F3" s="118"/>
      <c r="G3" s="158">
        <f>E3*D3</f>
        <v>0</v>
      </c>
      <c r="H3" s="164">
        <f aca="true" t="shared" si="0" ref="H3:H42">D3</f>
        <v>0</v>
      </c>
      <c r="I3" s="71">
        <f aca="true" t="shared" si="1" ref="I3:I42">E3</f>
        <v>0</v>
      </c>
      <c r="J3" s="305">
        <f aca="true" t="shared" si="2" ref="J3:J42">IF($M$1&gt;0,1-$M$1,100%)</f>
        <v>1</v>
      </c>
      <c r="K3" s="98">
        <f>H3*I3*J3</f>
        <v>0</v>
      </c>
      <c r="L3" s="99"/>
      <c r="M3" s="120">
        <f aca="true" t="shared" si="3" ref="M3:M42">IF(L3&gt;0,(VLOOKUP(L3,$L$50:$M$55,2,0)),"")</f>
      </c>
      <c r="N3" s="137"/>
      <c r="O3" s="119">
        <f>D3</f>
        <v>0</v>
      </c>
      <c r="P3" s="70">
        <f>E3</f>
        <v>0</v>
      </c>
      <c r="Q3" s="97">
        <f aca="true" t="shared" si="4" ref="Q3:Q42">IF($T$1&gt;0,((1-$T$1)*(1-$M$1)),J3)</f>
        <v>1</v>
      </c>
      <c r="R3" s="125">
        <f>O3*P3*Q3</f>
        <v>0</v>
      </c>
      <c r="S3" s="99"/>
      <c r="T3" s="120">
        <f aca="true" t="shared" si="5" ref="T3:T42">IF(S3&gt;0,(VLOOKUP(S3,$L$50:$M$55,2,0)),"")</f>
      </c>
      <c r="U3" s="141"/>
    </row>
    <row r="4" spans="1:21" s="21" customFormat="1" ht="26.25" customHeight="1">
      <c r="A4" s="170">
        <v>2</v>
      </c>
      <c r="B4" s="116"/>
      <c r="C4" s="117"/>
      <c r="D4" s="117"/>
      <c r="E4" s="117"/>
      <c r="F4" s="118"/>
      <c r="G4" s="158">
        <f aca="true" t="shared" si="6" ref="G4:G42">E4*D4</f>
        <v>0</v>
      </c>
      <c r="H4" s="164">
        <f t="shared" si="0"/>
        <v>0</v>
      </c>
      <c r="I4" s="71">
        <f t="shared" si="1"/>
        <v>0</v>
      </c>
      <c r="J4" s="305">
        <f t="shared" si="2"/>
        <v>1</v>
      </c>
      <c r="K4" s="98">
        <f aca="true" t="shared" si="7" ref="K4:K42">H4*I4*J4</f>
        <v>0</v>
      </c>
      <c r="L4" s="99"/>
      <c r="M4" s="120">
        <f t="shared" si="3"/>
      </c>
      <c r="N4" s="137"/>
      <c r="O4" s="119">
        <f aca="true" t="shared" si="8" ref="O4:O42">D4</f>
        <v>0</v>
      </c>
      <c r="P4" s="70">
        <f aca="true" t="shared" si="9" ref="P4:P42">E4</f>
        <v>0</v>
      </c>
      <c r="Q4" s="97">
        <f t="shared" si="4"/>
        <v>1</v>
      </c>
      <c r="R4" s="125">
        <f aca="true" t="shared" si="10" ref="R4:R42">O4*P4*Q4</f>
        <v>0</v>
      </c>
      <c r="S4" s="99"/>
      <c r="T4" s="120">
        <f t="shared" si="5"/>
      </c>
      <c r="U4" s="141"/>
    </row>
    <row r="5" spans="1:21" s="21" customFormat="1" ht="26.25" customHeight="1">
      <c r="A5" s="170">
        <v>3</v>
      </c>
      <c r="B5" s="116"/>
      <c r="C5" s="117"/>
      <c r="D5" s="117"/>
      <c r="E5" s="117"/>
      <c r="F5" s="118"/>
      <c r="G5" s="158">
        <f t="shared" si="6"/>
        <v>0</v>
      </c>
      <c r="H5" s="164">
        <f t="shared" si="0"/>
        <v>0</v>
      </c>
      <c r="I5" s="71">
        <f t="shared" si="1"/>
        <v>0</v>
      </c>
      <c r="J5" s="305">
        <f t="shared" si="2"/>
        <v>1</v>
      </c>
      <c r="K5" s="98">
        <f t="shared" si="7"/>
        <v>0</v>
      </c>
      <c r="L5" s="99"/>
      <c r="M5" s="120">
        <f t="shared" si="3"/>
      </c>
      <c r="N5" s="137"/>
      <c r="O5" s="119">
        <f t="shared" si="8"/>
        <v>0</v>
      </c>
      <c r="P5" s="70">
        <f t="shared" si="9"/>
        <v>0</v>
      </c>
      <c r="Q5" s="97">
        <f t="shared" si="4"/>
        <v>1</v>
      </c>
      <c r="R5" s="125">
        <f t="shared" si="10"/>
        <v>0</v>
      </c>
      <c r="S5" s="99"/>
      <c r="T5" s="120">
        <f t="shared" si="5"/>
      </c>
      <c r="U5" s="141"/>
    </row>
    <row r="6" spans="1:21" s="21" customFormat="1" ht="26.25" customHeight="1">
      <c r="A6" s="170">
        <v>4</v>
      </c>
      <c r="B6" s="116"/>
      <c r="C6" s="117"/>
      <c r="D6" s="117"/>
      <c r="E6" s="117"/>
      <c r="F6" s="118"/>
      <c r="G6" s="158">
        <f t="shared" si="6"/>
        <v>0</v>
      </c>
      <c r="H6" s="164">
        <f t="shared" si="0"/>
        <v>0</v>
      </c>
      <c r="I6" s="71">
        <f t="shared" si="1"/>
        <v>0</v>
      </c>
      <c r="J6" s="305">
        <f t="shared" si="2"/>
        <v>1</v>
      </c>
      <c r="K6" s="98">
        <f t="shared" si="7"/>
        <v>0</v>
      </c>
      <c r="L6" s="99"/>
      <c r="M6" s="120">
        <f t="shared" si="3"/>
      </c>
      <c r="N6" s="137"/>
      <c r="O6" s="119">
        <f t="shared" si="8"/>
        <v>0</v>
      </c>
      <c r="P6" s="70">
        <f t="shared" si="9"/>
        <v>0</v>
      </c>
      <c r="Q6" s="97">
        <f t="shared" si="4"/>
        <v>1</v>
      </c>
      <c r="R6" s="125">
        <f t="shared" si="10"/>
        <v>0</v>
      </c>
      <c r="S6" s="99"/>
      <c r="T6" s="120">
        <f t="shared" si="5"/>
      </c>
      <c r="U6" s="141"/>
    </row>
    <row r="7" spans="1:21" s="21" customFormat="1" ht="26.25" customHeight="1">
      <c r="A7" s="170">
        <v>5</v>
      </c>
      <c r="B7" s="116"/>
      <c r="C7" s="117"/>
      <c r="D7" s="117"/>
      <c r="E7" s="117"/>
      <c r="F7" s="118"/>
      <c r="G7" s="158">
        <f t="shared" si="6"/>
        <v>0</v>
      </c>
      <c r="H7" s="164">
        <f t="shared" si="0"/>
        <v>0</v>
      </c>
      <c r="I7" s="71">
        <f t="shared" si="1"/>
        <v>0</v>
      </c>
      <c r="J7" s="305">
        <f t="shared" si="2"/>
        <v>1</v>
      </c>
      <c r="K7" s="98">
        <f t="shared" si="7"/>
        <v>0</v>
      </c>
      <c r="L7" s="99"/>
      <c r="M7" s="120">
        <f t="shared" si="3"/>
      </c>
      <c r="N7" s="137"/>
      <c r="O7" s="119">
        <f t="shared" si="8"/>
        <v>0</v>
      </c>
      <c r="P7" s="70">
        <f t="shared" si="9"/>
        <v>0</v>
      </c>
      <c r="Q7" s="97">
        <f t="shared" si="4"/>
        <v>1</v>
      </c>
      <c r="R7" s="125">
        <f t="shared" si="10"/>
        <v>0</v>
      </c>
      <c r="S7" s="99"/>
      <c r="T7" s="120">
        <f t="shared" si="5"/>
      </c>
      <c r="U7" s="141"/>
    </row>
    <row r="8" spans="1:21" s="21" customFormat="1" ht="26.25" customHeight="1">
      <c r="A8" s="170">
        <v>6</v>
      </c>
      <c r="B8" s="116"/>
      <c r="C8" s="117"/>
      <c r="D8" s="117"/>
      <c r="E8" s="117"/>
      <c r="F8" s="118"/>
      <c r="G8" s="158">
        <f t="shared" si="6"/>
        <v>0</v>
      </c>
      <c r="H8" s="164">
        <f t="shared" si="0"/>
        <v>0</v>
      </c>
      <c r="I8" s="71">
        <f t="shared" si="1"/>
        <v>0</v>
      </c>
      <c r="J8" s="305">
        <f t="shared" si="2"/>
        <v>1</v>
      </c>
      <c r="K8" s="98">
        <f t="shared" si="7"/>
        <v>0</v>
      </c>
      <c r="L8" s="99"/>
      <c r="M8" s="120">
        <f t="shared" si="3"/>
      </c>
      <c r="N8" s="137"/>
      <c r="O8" s="119">
        <f t="shared" si="8"/>
        <v>0</v>
      </c>
      <c r="P8" s="70">
        <f t="shared" si="9"/>
        <v>0</v>
      </c>
      <c r="Q8" s="97">
        <f t="shared" si="4"/>
        <v>1</v>
      </c>
      <c r="R8" s="125">
        <f t="shared" si="10"/>
        <v>0</v>
      </c>
      <c r="S8" s="99"/>
      <c r="T8" s="120">
        <f t="shared" si="5"/>
      </c>
      <c r="U8" s="141"/>
    </row>
    <row r="9" spans="1:21" s="21" customFormat="1" ht="26.25" customHeight="1">
      <c r="A9" s="170">
        <v>7</v>
      </c>
      <c r="B9" s="116"/>
      <c r="C9" s="117"/>
      <c r="D9" s="117"/>
      <c r="E9" s="117"/>
      <c r="F9" s="118"/>
      <c r="G9" s="158">
        <f t="shared" si="6"/>
        <v>0</v>
      </c>
      <c r="H9" s="164">
        <f t="shared" si="0"/>
        <v>0</v>
      </c>
      <c r="I9" s="71">
        <f t="shared" si="1"/>
        <v>0</v>
      </c>
      <c r="J9" s="305">
        <f t="shared" si="2"/>
        <v>1</v>
      </c>
      <c r="K9" s="98">
        <f t="shared" si="7"/>
        <v>0</v>
      </c>
      <c r="L9" s="99"/>
      <c r="M9" s="120">
        <f t="shared" si="3"/>
      </c>
      <c r="N9" s="137"/>
      <c r="O9" s="119">
        <f t="shared" si="8"/>
        <v>0</v>
      </c>
      <c r="P9" s="70">
        <f t="shared" si="9"/>
        <v>0</v>
      </c>
      <c r="Q9" s="97">
        <f t="shared" si="4"/>
        <v>1</v>
      </c>
      <c r="R9" s="125">
        <f t="shared" si="10"/>
        <v>0</v>
      </c>
      <c r="S9" s="99"/>
      <c r="T9" s="120">
        <f t="shared" si="5"/>
      </c>
      <c r="U9" s="141"/>
    </row>
    <row r="10" spans="1:21" s="21" customFormat="1" ht="26.25" customHeight="1">
      <c r="A10" s="170">
        <v>8</v>
      </c>
      <c r="B10" s="116"/>
      <c r="C10" s="117"/>
      <c r="D10" s="117"/>
      <c r="E10" s="117"/>
      <c r="F10" s="118"/>
      <c r="G10" s="158">
        <f t="shared" si="6"/>
        <v>0</v>
      </c>
      <c r="H10" s="164">
        <f t="shared" si="0"/>
        <v>0</v>
      </c>
      <c r="I10" s="71">
        <f t="shared" si="1"/>
        <v>0</v>
      </c>
      <c r="J10" s="305">
        <f t="shared" si="2"/>
        <v>1</v>
      </c>
      <c r="K10" s="98">
        <f t="shared" si="7"/>
        <v>0</v>
      </c>
      <c r="L10" s="99"/>
      <c r="M10" s="120">
        <f t="shared" si="3"/>
      </c>
      <c r="N10" s="137"/>
      <c r="O10" s="119">
        <f t="shared" si="8"/>
        <v>0</v>
      </c>
      <c r="P10" s="70">
        <f t="shared" si="9"/>
        <v>0</v>
      </c>
      <c r="Q10" s="97">
        <f t="shared" si="4"/>
        <v>1</v>
      </c>
      <c r="R10" s="125">
        <f t="shared" si="10"/>
        <v>0</v>
      </c>
      <c r="S10" s="99"/>
      <c r="T10" s="120">
        <f t="shared" si="5"/>
      </c>
      <c r="U10" s="141"/>
    </row>
    <row r="11" spans="1:21" s="21" customFormat="1" ht="26.25" customHeight="1">
      <c r="A11" s="170">
        <v>9</v>
      </c>
      <c r="B11" s="116"/>
      <c r="C11" s="117"/>
      <c r="D11" s="117"/>
      <c r="E11" s="117"/>
      <c r="F11" s="118"/>
      <c r="G11" s="158">
        <f t="shared" si="6"/>
        <v>0</v>
      </c>
      <c r="H11" s="164">
        <f t="shared" si="0"/>
        <v>0</v>
      </c>
      <c r="I11" s="71">
        <f t="shared" si="1"/>
        <v>0</v>
      </c>
      <c r="J11" s="305">
        <f t="shared" si="2"/>
        <v>1</v>
      </c>
      <c r="K11" s="98">
        <f t="shared" si="7"/>
        <v>0</v>
      </c>
      <c r="L11" s="99"/>
      <c r="M11" s="120">
        <f t="shared" si="3"/>
      </c>
      <c r="N11" s="137"/>
      <c r="O11" s="119">
        <f t="shared" si="8"/>
        <v>0</v>
      </c>
      <c r="P11" s="70">
        <f t="shared" si="9"/>
        <v>0</v>
      </c>
      <c r="Q11" s="97">
        <f t="shared" si="4"/>
        <v>1</v>
      </c>
      <c r="R11" s="125">
        <f t="shared" si="10"/>
        <v>0</v>
      </c>
      <c r="S11" s="99"/>
      <c r="T11" s="120">
        <f t="shared" si="5"/>
      </c>
      <c r="U11" s="141"/>
    </row>
    <row r="12" spans="1:21" s="21" customFormat="1" ht="26.25" customHeight="1">
      <c r="A12" s="170">
        <v>10</v>
      </c>
      <c r="B12" s="116"/>
      <c r="C12" s="117"/>
      <c r="D12" s="117"/>
      <c r="E12" s="117"/>
      <c r="F12" s="118"/>
      <c r="G12" s="158">
        <f t="shared" si="6"/>
        <v>0</v>
      </c>
      <c r="H12" s="164">
        <f t="shared" si="0"/>
        <v>0</v>
      </c>
      <c r="I12" s="71">
        <f t="shared" si="1"/>
        <v>0</v>
      </c>
      <c r="J12" s="305">
        <f t="shared" si="2"/>
        <v>1</v>
      </c>
      <c r="K12" s="98">
        <f t="shared" si="7"/>
        <v>0</v>
      </c>
      <c r="L12" s="99"/>
      <c r="M12" s="120">
        <f t="shared" si="3"/>
      </c>
      <c r="N12" s="137"/>
      <c r="O12" s="119">
        <f t="shared" si="8"/>
        <v>0</v>
      </c>
      <c r="P12" s="70">
        <f t="shared" si="9"/>
        <v>0</v>
      </c>
      <c r="Q12" s="97">
        <f t="shared" si="4"/>
        <v>1</v>
      </c>
      <c r="R12" s="125">
        <f t="shared" si="10"/>
        <v>0</v>
      </c>
      <c r="S12" s="99"/>
      <c r="T12" s="120">
        <f t="shared" si="5"/>
      </c>
      <c r="U12" s="141"/>
    </row>
    <row r="13" spans="1:21" s="21" customFormat="1" ht="26.25" customHeight="1">
      <c r="A13" s="170">
        <v>11</v>
      </c>
      <c r="B13" s="116"/>
      <c r="C13" s="117"/>
      <c r="D13" s="117"/>
      <c r="E13" s="117"/>
      <c r="F13" s="118"/>
      <c r="G13" s="158">
        <f t="shared" si="6"/>
        <v>0</v>
      </c>
      <c r="H13" s="164">
        <f t="shared" si="0"/>
        <v>0</v>
      </c>
      <c r="I13" s="71">
        <f t="shared" si="1"/>
        <v>0</v>
      </c>
      <c r="J13" s="305">
        <f t="shared" si="2"/>
        <v>1</v>
      </c>
      <c r="K13" s="98">
        <f t="shared" si="7"/>
        <v>0</v>
      </c>
      <c r="L13" s="99"/>
      <c r="M13" s="120">
        <f t="shared" si="3"/>
      </c>
      <c r="N13" s="137"/>
      <c r="O13" s="119">
        <f t="shared" si="8"/>
        <v>0</v>
      </c>
      <c r="P13" s="70">
        <f t="shared" si="9"/>
        <v>0</v>
      </c>
      <c r="Q13" s="97">
        <f t="shared" si="4"/>
        <v>1</v>
      </c>
      <c r="R13" s="125">
        <f t="shared" si="10"/>
        <v>0</v>
      </c>
      <c r="S13" s="99"/>
      <c r="T13" s="120">
        <f t="shared" si="5"/>
      </c>
      <c r="U13" s="141"/>
    </row>
    <row r="14" spans="1:21" s="21" customFormat="1" ht="26.25" customHeight="1">
      <c r="A14" s="170">
        <v>12</v>
      </c>
      <c r="B14" s="116"/>
      <c r="C14" s="117"/>
      <c r="D14" s="117"/>
      <c r="E14" s="117"/>
      <c r="F14" s="118"/>
      <c r="G14" s="158">
        <f t="shared" si="6"/>
        <v>0</v>
      </c>
      <c r="H14" s="164">
        <f t="shared" si="0"/>
        <v>0</v>
      </c>
      <c r="I14" s="71">
        <f t="shared" si="1"/>
        <v>0</v>
      </c>
      <c r="J14" s="305">
        <f t="shared" si="2"/>
        <v>1</v>
      </c>
      <c r="K14" s="98">
        <f t="shared" si="7"/>
        <v>0</v>
      </c>
      <c r="L14" s="99"/>
      <c r="M14" s="120">
        <f t="shared" si="3"/>
      </c>
      <c r="N14" s="137"/>
      <c r="O14" s="119">
        <f t="shared" si="8"/>
        <v>0</v>
      </c>
      <c r="P14" s="70">
        <f t="shared" si="9"/>
        <v>0</v>
      </c>
      <c r="Q14" s="97">
        <f t="shared" si="4"/>
        <v>1</v>
      </c>
      <c r="R14" s="125">
        <f t="shared" si="10"/>
        <v>0</v>
      </c>
      <c r="S14" s="99"/>
      <c r="T14" s="120">
        <f t="shared" si="5"/>
      </c>
      <c r="U14" s="141"/>
    </row>
    <row r="15" spans="1:21" s="21" customFormat="1" ht="26.25" customHeight="1">
      <c r="A15" s="170">
        <v>13</v>
      </c>
      <c r="B15" s="116"/>
      <c r="C15" s="117"/>
      <c r="D15" s="117"/>
      <c r="E15" s="117"/>
      <c r="F15" s="118"/>
      <c r="G15" s="158">
        <f t="shared" si="6"/>
        <v>0</v>
      </c>
      <c r="H15" s="164">
        <f t="shared" si="0"/>
        <v>0</v>
      </c>
      <c r="I15" s="71">
        <f t="shared" si="1"/>
        <v>0</v>
      </c>
      <c r="J15" s="305">
        <f t="shared" si="2"/>
        <v>1</v>
      </c>
      <c r="K15" s="98">
        <f t="shared" si="7"/>
        <v>0</v>
      </c>
      <c r="L15" s="99"/>
      <c r="M15" s="120">
        <f t="shared" si="3"/>
      </c>
      <c r="N15" s="137"/>
      <c r="O15" s="119">
        <f t="shared" si="8"/>
        <v>0</v>
      </c>
      <c r="P15" s="70">
        <f t="shared" si="9"/>
        <v>0</v>
      </c>
      <c r="Q15" s="97">
        <f t="shared" si="4"/>
        <v>1</v>
      </c>
      <c r="R15" s="125">
        <f t="shared" si="10"/>
        <v>0</v>
      </c>
      <c r="S15" s="99"/>
      <c r="T15" s="120">
        <f t="shared" si="5"/>
      </c>
      <c r="U15" s="141"/>
    </row>
    <row r="16" spans="1:21" s="21" customFormat="1" ht="26.25" customHeight="1">
      <c r="A16" s="170">
        <v>14</v>
      </c>
      <c r="B16" s="116"/>
      <c r="C16" s="117"/>
      <c r="D16" s="117"/>
      <c r="E16" s="117"/>
      <c r="F16" s="118"/>
      <c r="G16" s="158">
        <f t="shared" si="6"/>
        <v>0</v>
      </c>
      <c r="H16" s="164">
        <f t="shared" si="0"/>
        <v>0</v>
      </c>
      <c r="I16" s="71">
        <f t="shared" si="1"/>
        <v>0</v>
      </c>
      <c r="J16" s="305">
        <f t="shared" si="2"/>
        <v>1</v>
      </c>
      <c r="K16" s="98">
        <f t="shared" si="7"/>
        <v>0</v>
      </c>
      <c r="L16" s="99"/>
      <c r="M16" s="120">
        <f t="shared" si="3"/>
      </c>
      <c r="N16" s="137"/>
      <c r="O16" s="119">
        <f t="shared" si="8"/>
        <v>0</v>
      </c>
      <c r="P16" s="70">
        <f t="shared" si="9"/>
        <v>0</v>
      </c>
      <c r="Q16" s="97">
        <f t="shared" si="4"/>
        <v>1</v>
      </c>
      <c r="R16" s="125">
        <f t="shared" si="10"/>
        <v>0</v>
      </c>
      <c r="S16" s="99"/>
      <c r="T16" s="120">
        <f t="shared" si="5"/>
      </c>
      <c r="U16" s="141"/>
    </row>
    <row r="17" spans="1:21" s="21" customFormat="1" ht="26.25" customHeight="1">
      <c r="A17" s="170">
        <v>15</v>
      </c>
      <c r="B17" s="116"/>
      <c r="C17" s="117"/>
      <c r="D17" s="117"/>
      <c r="E17" s="117"/>
      <c r="F17" s="118"/>
      <c r="G17" s="158">
        <f t="shared" si="6"/>
        <v>0</v>
      </c>
      <c r="H17" s="164">
        <f t="shared" si="0"/>
        <v>0</v>
      </c>
      <c r="I17" s="71">
        <f t="shared" si="1"/>
        <v>0</v>
      </c>
      <c r="J17" s="305">
        <f t="shared" si="2"/>
        <v>1</v>
      </c>
      <c r="K17" s="98">
        <f t="shared" si="7"/>
        <v>0</v>
      </c>
      <c r="L17" s="99"/>
      <c r="M17" s="120">
        <f t="shared" si="3"/>
      </c>
      <c r="N17" s="137"/>
      <c r="O17" s="119">
        <f t="shared" si="8"/>
        <v>0</v>
      </c>
      <c r="P17" s="70">
        <f t="shared" si="9"/>
        <v>0</v>
      </c>
      <c r="Q17" s="97">
        <f t="shared" si="4"/>
        <v>1</v>
      </c>
      <c r="R17" s="125">
        <f t="shared" si="10"/>
        <v>0</v>
      </c>
      <c r="S17" s="99"/>
      <c r="T17" s="120">
        <f t="shared" si="5"/>
      </c>
      <c r="U17" s="141"/>
    </row>
    <row r="18" spans="1:21" s="21" customFormat="1" ht="26.25" customHeight="1">
      <c r="A18" s="170">
        <v>16</v>
      </c>
      <c r="B18" s="116"/>
      <c r="C18" s="117"/>
      <c r="D18" s="117"/>
      <c r="E18" s="117"/>
      <c r="F18" s="118"/>
      <c r="G18" s="158">
        <f t="shared" si="6"/>
        <v>0</v>
      </c>
      <c r="H18" s="164">
        <f t="shared" si="0"/>
        <v>0</v>
      </c>
      <c r="I18" s="71">
        <f t="shared" si="1"/>
        <v>0</v>
      </c>
      <c r="J18" s="305">
        <f t="shared" si="2"/>
        <v>1</v>
      </c>
      <c r="K18" s="98">
        <f t="shared" si="7"/>
        <v>0</v>
      </c>
      <c r="L18" s="99"/>
      <c r="M18" s="120">
        <f t="shared" si="3"/>
      </c>
      <c r="N18" s="137"/>
      <c r="O18" s="119">
        <f t="shared" si="8"/>
        <v>0</v>
      </c>
      <c r="P18" s="70">
        <f t="shared" si="9"/>
        <v>0</v>
      </c>
      <c r="Q18" s="97">
        <f t="shared" si="4"/>
        <v>1</v>
      </c>
      <c r="R18" s="125">
        <f t="shared" si="10"/>
        <v>0</v>
      </c>
      <c r="S18" s="99"/>
      <c r="T18" s="120">
        <f t="shared" si="5"/>
      </c>
      <c r="U18" s="141"/>
    </row>
    <row r="19" spans="1:21" s="21" customFormat="1" ht="26.25" customHeight="1">
      <c r="A19" s="170">
        <v>17</v>
      </c>
      <c r="B19" s="116"/>
      <c r="C19" s="117"/>
      <c r="D19" s="117"/>
      <c r="E19" s="117"/>
      <c r="F19" s="118"/>
      <c r="G19" s="158">
        <f t="shared" si="6"/>
        <v>0</v>
      </c>
      <c r="H19" s="164">
        <f t="shared" si="0"/>
        <v>0</v>
      </c>
      <c r="I19" s="71">
        <f t="shared" si="1"/>
        <v>0</v>
      </c>
      <c r="J19" s="305">
        <f t="shared" si="2"/>
        <v>1</v>
      </c>
      <c r="K19" s="98">
        <f t="shared" si="7"/>
        <v>0</v>
      </c>
      <c r="L19" s="99"/>
      <c r="M19" s="120">
        <f t="shared" si="3"/>
      </c>
      <c r="N19" s="137"/>
      <c r="O19" s="119">
        <f t="shared" si="8"/>
        <v>0</v>
      </c>
      <c r="P19" s="70">
        <f t="shared" si="9"/>
        <v>0</v>
      </c>
      <c r="Q19" s="97">
        <f t="shared" si="4"/>
        <v>1</v>
      </c>
      <c r="R19" s="125">
        <f t="shared" si="10"/>
        <v>0</v>
      </c>
      <c r="S19" s="99"/>
      <c r="T19" s="120">
        <f t="shared" si="5"/>
      </c>
      <c r="U19" s="141"/>
    </row>
    <row r="20" spans="1:21" s="21" customFormat="1" ht="26.25" customHeight="1">
      <c r="A20" s="170">
        <v>18</v>
      </c>
      <c r="B20" s="116"/>
      <c r="C20" s="117"/>
      <c r="D20" s="117"/>
      <c r="E20" s="117"/>
      <c r="F20" s="118"/>
      <c r="G20" s="158">
        <f t="shared" si="6"/>
        <v>0</v>
      </c>
      <c r="H20" s="164">
        <f t="shared" si="0"/>
        <v>0</v>
      </c>
      <c r="I20" s="71">
        <f t="shared" si="1"/>
        <v>0</v>
      </c>
      <c r="J20" s="305">
        <f t="shared" si="2"/>
        <v>1</v>
      </c>
      <c r="K20" s="98">
        <f t="shared" si="7"/>
        <v>0</v>
      </c>
      <c r="L20" s="99"/>
      <c r="M20" s="120">
        <f t="shared" si="3"/>
      </c>
      <c r="N20" s="137"/>
      <c r="O20" s="119">
        <f t="shared" si="8"/>
        <v>0</v>
      </c>
      <c r="P20" s="70">
        <f t="shared" si="9"/>
        <v>0</v>
      </c>
      <c r="Q20" s="97">
        <f t="shared" si="4"/>
        <v>1</v>
      </c>
      <c r="R20" s="125">
        <f t="shared" si="10"/>
        <v>0</v>
      </c>
      <c r="S20" s="99"/>
      <c r="T20" s="120">
        <f t="shared" si="5"/>
      </c>
      <c r="U20" s="141"/>
    </row>
    <row r="21" spans="1:21" s="21" customFormat="1" ht="26.25" customHeight="1">
      <c r="A21" s="170">
        <v>19</v>
      </c>
      <c r="B21" s="116"/>
      <c r="C21" s="117"/>
      <c r="D21" s="117"/>
      <c r="E21" s="117"/>
      <c r="F21" s="118"/>
      <c r="G21" s="158">
        <f t="shared" si="6"/>
        <v>0</v>
      </c>
      <c r="H21" s="164">
        <f t="shared" si="0"/>
        <v>0</v>
      </c>
      <c r="I21" s="71">
        <f t="shared" si="1"/>
        <v>0</v>
      </c>
      <c r="J21" s="305">
        <f t="shared" si="2"/>
        <v>1</v>
      </c>
      <c r="K21" s="98">
        <f t="shared" si="7"/>
        <v>0</v>
      </c>
      <c r="L21" s="99"/>
      <c r="M21" s="120">
        <f t="shared" si="3"/>
      </c>
      <c r="N21" s="137"/>
      <c r="O21" s="119">
        <f t="shared" si="8"/>
        <v>0</v>
      </c>
      <c r="P21" s="70">
        <f t="shared" si="9"/>
        <v>0</v>
      </c>
      <c r="Q21" s="97">
        <f t="shared" si="4"/>
        <v>1</v>
      </c>
      <c r="R21" s="125">
        <f t="shared" si="10"/>
        <v>0</v>
      </c>
      <c r="S21" s="99"/>
      <c r="T21" s="120">
        <f t="shared" si="5"/>
      </c>
      <c r="U21" s="141"/>
    </row>
    <row r="22" spans="1:21" s="21" customFormat="1" ht="26.25" customHeight="1">
      <c r="A22" s="170">
        <v>20</v>
      </c>
      <c r="B22" s="116"/>
      <c r="C22" s="117"/>
      <c r="D22" s="117"/>
      <c r="E22" s="117"/>
      <c r="F22" s="118"/>
      <c r="G22" s="158">
        <f t="shared" si="6"/>
        <v>0</v>
      </c>
      <c r="H22" s="164">
        <f t="shared" si="0"/>
        <v>0</v>
      </c>
      <c r="I22" s="71">
        <f t="shared" si="1"/>
        <v>0</v>
      </c>
      <c r="J22" s="305">
        <f t="shared" si="2"/>
        <v>1</v>
      </c>
      <c r="K22" s="98">
        <f t="shared" si="7"/>
        <v>0</v>
      </c>
      <c r="L22" s="99"/>
      <c r="M22" s="120">
        <f t="shared" si="3"/>
      </c>
      <c r="N22" s="137"/>
      <c r="O22" s="119">
        <f t="shared" si="8"/>
        <v>0</v>
      </c>
      <c r="P22" s="70">
        <f t="shared" si="9"/>
        <v>0</v>
      </c>
      <c r="Q22" s="97">
        <f t="shared" si="4"/>
        <v>1</v>
      </c>
      <c r="R22" s="125">
        <f t="shared" si="10"/>
        <v>0</v>
      </c>
      <c r="S22" s="99"/>
      <c r="T22" s="120">
        <f t="shared" si="5"/>
      </c>
      <c r="U22" s="141"/>
    </row>
    <row r="23" spans="1:21" s="21" customFormat="1" ht="26.25" customHeight="1">
      <c r="A23" s="170">
        <v>21</v>
      </c>
      <c r="B23" s="116"/>
      <c r="C23" s="117"/>
      <c r="D23" s="117"/>
      <c r="E23" s="117"/>
      <c r="F23" s="118"/>
      <c r="G23" s="158">
        <f t="shared" si="6"/>
        <v>0</v>
      </c>
      <c r="H23" s="164">
        <f t="shared" si="0"/>
        <v>0</v>
      </c>
      <c r="I23" s="71">
        <f t="shared" si="1"/>
        <v>0</v>
      </c>
      <c r="J23" s="305">
        <f t="shared" si="2"/>
        <v>1</v>
      </c>
      <c r="K23" s="98">
        <f t="shared" si="7"/>
        <v>0</v>
      </c>
      <c r="L23" s="99"/>
      <c r="M23" s="120">
        <f t="shared" si="3"/>
      </c>
      <c r="N23" s="137"/>
      <c r="O23" s="119">
        <f t="shared" si="8"/>
        <v>0</v>
      </c>
      <c r="P23" s="70">
        <f t="shared" si="9"/>
        <v>0</v>
      </c>
      <c r="Q23" s="97">
        <f t="shared" si="4"/>
        <v>1</v>
      </c>
      <c r="R23" s="125">
        <f t="shared" si="10"/>
        <v>0</v>
      </c>
      <c r="S23" s="99"/>
      <c r="T23" s="120">
        <f t="shared" si="5"/>
      </c>
      <c r="U23" s="141"/>
    </row>
    <row r="24" spans="1:21" s="21" customFormat="1" ht="26.25" customHeight="1">
      <c r="A24" s="170">
        <v>22</v>
      </c>
      <c r="B24" s="116"/>
      <c r="C24" s="117"/>
      <c r="D24" s="117"/>
      <c r="E24" s="117"/>
      <c r="F24" s="118"/>
      <c r="G24" s="158">
        <f t="shared" si="6"/>
        <v>0</v>
      </c>
      <c r="H24" s="164">
        <f t="shared" si="0"/>
        <v>0</v>
      </c>
      <c r="I24" s="71">
        <f t="shared" si="1"/>
        <v>0</v>
      </c>
      <c r="J24" s="305">
        <f t="shared" si="2"/>
        <v>1</v>
      </c>
      <c r="K24" s="98">
        <f t="shared" si="7"/>
        <v>0</v>
      </c>
      <c r="L24" s="99"/>
      <c r="M24" s="120">
        <f t="shared" si="3"/>
      </c>
      <c r="N24" s="137"/>
      <c r="O24" s="119">
        <f t="shared" si="8"/>
        <v>0</v>
      </c>
      <c r="P24" s="70">
        <f t="shared" si="9"/>
        <v>0</v>
      </c>
      <c r="Q24" s="97">
        <f t="shared" si="4"/>
        <v>1</v>
      </c>
      <c r="R24" s="125">
        <f t="shared" si="10"/>
        <v>0</v>
      </c>
      <c r="S24" s="99"/>
      <c r="T24" s="120">
        <f t="shared" si="5"/>
      </c>
      <c r="U24" s="141"/>
    </row>
    <row r="25" spans="1:21" s="21" customFormat="1" ht="26.25" customHeight="1">
      <c r="A25" s="170">
        <v>23</v>
      </c>
      <c r="B25" s="116"/>
      <c r="C25" s="117"/>
      <c r="D25" s="117"/>
      <c r="E25" s="117"/>
      <c r="F25" s="118"/>
      <c r="G25" s="158">
        <f t="shared" si="6"/>
        <v>0</v>
      </c>
      <c r="H25" s="164">
        <f t="shared" si="0"/>
        <v>0</v>
      </c>
      <c r="I25" s="71">
        <f t="shared" si="1"/>
        <v>0</v>
      </c>
      <c r="J25" s="305">
        <f t="shared" si="2"/>
        <v>1</v>
      </c>
      <c r="K25" s="98">
        <f t="shared" si="7"/>
        <v>0</v>
      </c>
      <c r="L25" s="99"/>
      <c r="M25" s="120">
        <f t="shared" si="3"/>
      </c>
      <c r="N25" s="137"/>
      <c r="O25" s="119">
        <f t="shared" si="8"/>
        <v>0</v>
      </c>
      <c r="P25" s="70">
        <f t="shared" si="9"/>
        <v>0</v>
      </c>
      <c r="Q25" s="97">
        <f t="shared" si="4"/>
        <v>1</v>
      </c>
      <c r="R25" s="125">
        <f t="shared" si="10"/>
        <v>0</v>
      </c>
      <c r="S25" s="99"/>
      <c r="T25" s="120">
        <f t="shared" si="5"/>
      </c>
      <c r="U25" s="141"/>
    </row>
    <row r="26" spans="1:21" s="21" customFormat="1" ht="26.25" customHeight="1">
      <c r="A26" s="170">
        <v>24</v>
      </c>
      <c r="B26" s="116"/>
      <c r="C26" s="117"/>
      <c r="D26" s="117"/>
      <c r="E26" s="117"/>
      <c r="F26" s="118"/>
      <c r="G26" s="158">
        <f t="shared" si="6"/>
        <v>0</v>
      </c>
      <c r="H26" s="164">
        <f t="shared" si="0"/>
        <v>0</v>
      </c>
      <c r="I26" s="71">
        <f t="shared" si="1"/>
        <v>0</v>
      </c>
      <c r="J26" s="305">
        <f t="shared" si="2"/>
        <v>1</v>
      </c>
      <c r="K26" s="98">
        <f t="shared" si="7"/>
        <v>0</v>
      </c>
      <c r="L26" s="99"/>
      <c r="M26" s="120">
        <f t="shared" si="3"/>
      </c>
      <c r="N26" s="137"/>
      <c r="O26" s="119">
        <f t="shared" si="8"/>
        <v>0</v>
      </c>
      <c r="P26" s="70">
        <f t="shared" si="9"/>
        <v>0</v>
      </c>
      <c r="Q26" s="97">
        <f t="shared" si="4"/>
        <v>1</v>
      </c>
      <c r="R26" s="125">
        <f t="shared" si="10"/>
        <v>0</v>
      </c>
      <c r="S26" s="99"/>
      <c r="T26" s="120">
        <f t="shared" si="5"/>
      </c>
      <c r="U26" s="141"/>
    </row>
    <row r="27" spans="1:21" s="21" customFormat="1" ht="26.25" customHeight="1">
      <c r="A27" s="170">
        <v>25</v>
      </c>
      <c r="B27" s="116"/>
      <c r="C27" s="117"/>
      <c r="D27" s="117"/>
      <c r="E27" s="117"/>
      <c r="F27" s="118"/>
      <c r="G27" s="158">
        <f t="shared" si="6"/>
        <v>0</v>
      </c>
      <c r="H27" s="164">
        <f t="shared" si="0"/>
        <v>0</v>
      </c>
      <c r="I27" s="71">
        <f t="shared" si="1"/>
        <v>0</v>
      </c>
      <c r="J27" s="305">
        <f t="shared" si="2"/>
        <v>1</v>
      </c>
      <c r="K27" s="98">
        <f t="shared" si="7"/>
        <v>0</v>
      </c>
      <c r="L27" s="99"/>
      <c r="M27" s="120">
        <f t="shared" si="3"/>
      </c>
      <c r="N27" s="137"/>
      <c r="O27" s="119">
        <f t="shared" si="8"/>
        <v>0</v>
      </c>
      <c r="P27" s="70">
        <f t="shared" si="9"/>
        <v>0</v>
      </c>
      <c r="Q27" s="97">
        <f t="shared" si="4"/>
        <v>1</v>
      </c>
      <c r="R27" s="125">
        <f t="shared" si="10"/>
        <v>0</v>
      </c>
      <c r="S27" s="99"/>
      <c r="T27" s="120">
        <f t="shared" si="5"/>
      </c>
      <c r="U27" s="141"/>
    </row>
    <row r="28" spans="1:21" s="21" customFormat="1" ht="26.25" customHeight="1">
      <c r="A28" s="170">
        <v>26</v>
      </c>
      <c r="B28" s="116"/>
      <c r="C28" s="117"/>
      <c r="D28" s="117"/>
      <c r="E28" s="117"/>
      <c r="F28" s="118"/>
      <c r="G28" s="158">
        <f t="shared" si="6"/>
        <v>0</v>
      </c>
      <c r="H28" s="164">
        <f t="shared" si="0"/>
        <v>0</v>
      </c>
      <c r="I28" s="71">
        <f t="shared" si="1"/>
        <v>0</v>
      </c>
      <c r="J28" s="305">
        <f t="shared" si="2"/>
        <v>1</v>
      </c>
      <c r="K28" s="98">
        <f t="shared" si="7"/>
        <v>0</v>
      </c>
      <c r="L28" s="99"/>
      <c r="M28" s="120">
        <f t="shared" si="3"/>
      </c>
      <c r="N28" s="137"/>
      <c r="O28" s="119">
        <f t="shared" si="8"/>
        <v>0</v>
      </c>
      <c r="P28" s="70">
        <f t="shared" si="9"/>
        <v>0</v>
      </c>
      <c r="Q28" s="97">
        <f t="shared" si="4"/>
        <v>1</v>
      </c>
      <c r="R28" s="125">
        <f t="shared" si="10"/>
        <v>0</v>
      </c>
      <c r="S28" s="99"/>
      <c r="T28" s="120">
        <f t="shared" si="5"/>
      </c>
      <c r="U28" s="141"/>
    </row>
    <row r="29" spans="1:21" s="21" customFormat="1" ht="26.25" customHeight="1">
      <c r="A29" s="170">
        <v>27</v>
      </c>
      <c r="B29" s="116"/>
      <c r="C29" s="117"/>
      <c r="D29" s="117"/>
      <c r="E29" s="117"/>
      <c r="F29" s="118"/>
      <c r="G29" s="158">
        <f t="shared" si="6"/>
        <v>0</v>
      </c>
      <c r="H29" s="164">
        <f t="shared" si="0"/>
        <v>0</v>
      </c>
      <c r="I29" s="71">
        <f t="shared" si="1"/>
        <v>0</v>
      </c>
      <c r="J29" s="305">
        <f t="shared" si="2"/>
        <v>1</v>
      </c>
      <c r="K29" s="98">
        <f t="shared" si="7"/>
        <v>0</v>
      </c>
      <c r="L29" s="99"/>
      <c r="M29" s="120">
        <f t="shared" si="3"/>
      </c>
      <c r="N29" s="137"/>
      <c r="O29" s="119">
        <f t="shared" si="8"/>
        <v>0</v>
      </c>
      <c r="P29" s="70">
        <f t="shared" si="9"/>
        <v>0</v>
      </c>
      <c r="Q29" s="97">
        <f t="shared" si="4"/>
        <v>1</v>
      </c>
      <c r="R29" s="125">
        <f t="shared" si="10"/>
        <v>0</v>
      </c>
      <c r="S29" s="99"/>
      <c r="T29" s="120">
        <f t="shared" si="5"/>
      </c>
      <c r="U29" s="141"/>
    </row>
    <row r="30" spans="1:21" s="21" customFormat="1" ht="26.25" customHeight="1">
      <c r="A30" s="170">
        <v>28</v>
      </c>
      <c r="B30" s="116"/>
      <c r="C30" s="117"/>
      <c r="D30" s="117"/>
      <c r="E30" s="117"/>
      <c r="F30" s="118"/>
      <c r="G30" s="158">
        <f t="shared" si="6"/>
        <v>0</v>
      </c>
      <c r="H30" s="164">
        <f t="shared" si="0"/>
        <v>0</v>
      </c>
      <c r="I30" s="71">
        <f t="shared" si="1"/>
        <v>0</v>
      </c>
      <c r="J30" s="305">
        <f t="shared" si="2"/>
        <v>1</v>
      </c>
      <c r="K30" s="98">
        <f t="shared" si="7"/>
        <v>0</v>
      </c>
      <c r="L30" s="99"/>
      <c r="M30" s="120">
        <f t="shared" si="3"/>
      </c>
      <c r="N30" s="137"/>
      <c r="O30" s="119">
        <f t="shared" si="8"/>
        <v>0</v>
      </c>
      <c r="P30" s="70">
        <f t="shared" si="9"/>
        <v>0</v>
      </c>
      <c r="Q30" s="97">
        <f t="shared" si="4"/>
        <v>1</v>
      </c>
      <c r="R30" s="125">
        <f t="shared" si="10"/>
        <v>0</v>
      </c>
      <c r="S30" s="99"/>
      <c r="T30" s="120">
        <f t="shared" si="5"/>
      </c>
      <c r="U30" s="141"/>
    </row>
    <row r="31" spans="1:21" s="21" customFormat="1" ht="26.25" customHeight="1">
      <c r="A31" s="170">
        <v>29</v>
      </c>
      <c r="B31" s="116"/>
      <c r="C31" s="117"/>
      <c r="D31" s="117"/>
      <c r="E31" s="117"/>
      <c r="F31" s="118"/>
      <c r="G31" s="158">
        <f t="shared" si="6"/>
        <v>0</v>
      </c>
      <c r="H31" s="164">
        <f t="shared" si="0"/>
        <v>0</v>
      </c>
      <c r="I31" s="71">
        <f t="shared" si="1"/>
        <v>0</v>
      </c>
      <c r="J31" s="305">
        <f t="shared" si="2"/>
        <v>1</v>
      </c>
      <c r="K31" s="98">
        <f t="shared" si="7"/>
        <v>0</v>
      </c>
      <c r="L31" s="99"/>
      <c r="M31" s="120">
        <f t="shared" si="3"/>
      </c>
      <c r="N31" s="137"/>
      <c r="O31" s="119">
        <f t="shared" si="8"/>
        <v>0</v>
      </c>
      <c r="P31" s="70">
        <f t="shared" si="9"/>
        <v>0</v>
      </c>
      <c r="Q31" s="97">
        <f t="shared" si="4"/>
        <v>1</v>
      </c>
      <c r="R31" s="125">
        <f t="shared" si="10"/>
        <v>0</v>
      </c>
      <c r="S31" s="99"/>
      <c r="T31" s="120">
        <f t="shared" si="5"/>
      </c>
      <c r="U31" s="141"/>
    </row>
    <row r="32" spans="1:21" s="21" customFormat="1" ht="26.25" customHeight="1">
      <c r="A32" s="170">
        <v>30</v>
      </c>
      <c r="B32" s="116"/>
      <c r="C32" s="117"/>
      <c r="D32" s="117"/>
      <c r="E32" s="117"/>
      <c r="F32" s="118"/>
      <c r="G32" s="158">
        <f t="shared" si="6"/>
        <v>0</v>
      </c>
      <c r="H32" s="164">
        <f t="shared" si="0"/>
        <v>0</v>
      </c>
      <c r="I32" s="71">
        <f t="shared" si="1"/>
        <v>0</v>
      </c>
      <c r="J32" s="305">
        <f t="shared" si="2"/>
        <v>1</v>
      </c>
      <c r="K32" s="98">
        <f t="shared" si="7"/>
        <v>0</v>
      </c>
      <c r="L32" s="99"/>
      <c r="M32" s="120">
        <f t="shared" si="3"/>
      </c>
      <c r="N32" s="137"/>
      <c r="O32" s="119">
        <f t="shared" si="8"/>
        <v>0</v>
      </c>
      <c r="P32" s="70">
        <f t="shared" si="9"/>
        <v>0</v>
      </c>
      <c r="Q32" s="97">
        <f t="shared" si="4"/>
        <v>1</v>
      </c>
      <c r="R32" s="125">
        <f t="shared" si="10"/>
        <v>0</v>
      </c>
      <c r="S32" s="99"/>
      <c r="T32" s="120">
        <f t="shared" si="5"/>
      </c>
      <c r="U32" s="141"/>
    </row>
    <row r="33" spans="1:21" s="21" customFormat="1" ht="26.25" customHeight="1">
      <c r="A33" s="170">
        <v>31</v>
      </c>
      <c r="B33" s="116"/>
      <c r="C33" s="117"/>
      <c r="D33" s="117"/>
      <c r="E33" s="117"/>
      <c r="F33" s="118"/>
      <c r="G33" s="158">
        <f t="shared" si="6"/>
        <v>0</v>
      </c>
      <c r="H33" s="164">
        <f t="shared" si="0"/>
        <v>0</v>
      </c>
      <c r="I33" s="71">
        <f t="shared" si="1"/>
        <v>0</v>
      </c>
      <c r="J33" s="305">
        <f t="shared" si="2"/>
        <v>1</v>
      </c>
      <c r="K33" s="98">
        <f t="shared" si="7"/>
        <v>0</v>
      </c>
      <c r="L33" s="99"/>
      <c r="M33" s="120">
        <f t="shared" si="3"/>
      </c>
      <c r="N33" s="137"/>
      <c r="O33" s="119">
        <f t="shared" si="8"/>
        <v>0</v>
      </c>
      <c r="P33" s="70">
        <f t="shared" si="9"/>
        <v>0</v>
      </c>
      <c r="Q33" s="97">
        <f t="shared" si="4"/>
        <v>1</v>
      </c>
      <c r="R33" s="125">
        <f t="shared" si="10"/>
        <v>0</v>
      </c>
      <c r="S33" s="99"/>
      <c r="T33" s="120">
        <f t="shared" si="5"/>
      </c>
      <c r="U33" s="141"/>
    </row>
    <row r="34" spans="1:21" s="21" customFormat="1" ht="26.25" customHeight="1">
      <c r="A34" s="170">
        <v>32</v>
      </c>
      <c r="B34" s="116"/>
      <c r="C34" s="117"/>
      <c r="D34" s="117"/>
      <c r="E34" s="117"/>
      <c r="F34" s="118"/>
      <c r="G34" s="158">
        <f t="shared" si="6"/>
        <v>0</v>
      </c>
      <c r="H34" s="164">
        <f t="shared" si="0"/>
        <v>0</v>
      </c>
      <c r="I34" s="71">
        <f t="shared" si="1"/>
        <v>0</v>
      </c>
      <c r="J34" s="305">
        <f t="shared" si="2"/>
        <v>1</v>
      </c>
      <c r="K34" s="98">
        <f t="shared" si="7"/>
        <v>0</v>
      </c>
      <c r="L34" s="99"/>
      <c r="M34" s="120">
        <f t="shared" si="3"/>
      </c>
      <c r="N34" s="137"/>
      <c r="O34" s="119">
        <f t="shared" si="8"/>
        <v>0</v>
      </c>
      <c r="P34" s="70">
        <f t="shared" si="9"/>
        <v>0</v>
      </c>
      <c r="Q34" s="97">
        <f t="shared" si="4"/>
        <v>1</v>
      </c>
      <c r="R34" s="125">
        <f t="shared" si="10"/>
        <v>0</v>
      </c>
      <c r="S34" s="99"/>
      <c r="T34" s="120">
        <f t="shared" si="5"/>
      </c>
      <c r="U34" s="141"/>
    </row>
    <row r="35" spans="1:21" s="21" customFormat="1" ht="26.25" customHeight="1">
      <c r="A35" s="170">
        <v>33</v>
      </c>
      <c r="B35" s="116"/>
      <c r="C35" s="117"/>
      <c r="D35" s="117"/>
      <c r="E35" s="117"/>
      <c r="F35" s="118"/>
      <c r="G35" s="158">
        <f t="shared" si="6"/>
        <v>0</v>
      </c>
      <c r="H35" s="164">
        <f t="shared" si="0"/>
        <v>0</v>
      </c>
      <c r="I35" s="71">
        <f t="shared" si="1"/>
        <v>0</v>
      </c>
      <c r="J35" s="305">
        <f t="shared" si="2"/>
        <v>1</v>
      </c>
      <c r="K35" s="98">
        <f t="shared" si="7"/>
        <v>0</v>
      </c>
      <c r="L35" s="99"/>
      <c r="M35" s="120">
        <f t="shared" si="3"/>
      </c>
      <c r="N35" s="137"/>
      <c r="O35" s="119">
        <f t="shared" si="8"/>
        <v>0</v>
      </c>
      <c r="P35" s="70">
        <f t="shared" si="9"/>
        <v>0</v>
      </c>
      <c r="Q35" s="97">
        <f t="shared" si="4"/>
        <v>1</v>
      </c>
      <c r="R35" s="125">
        <f t="shared" si="10"/>
        <v>0</v>
      </c>
      <c r="S35" s="99"/>
      <c r="T35" s="120">
        <f t="shared" si="5"/>
      </c>
      <c r="U35" s="141"/>
    </row>
    <row r="36" spans="1:21" s="21" customFormat="1" ht="26.25" customHeight="1">
      <c r="A36" s="170">
        <v>34</v>
      </c>
      <c r="B36" s="116"/>
      <c r="C36" s="117"/>
      <c r="D36" s="117"/>
      <c r="E36" s="117"/>
      <c r="F36" s="118"/>
      <c r="G36" s="158">
        <f t="shared" si="6"/>
        <v>0</v>
      </c>
      <c r="H36" s="164">
        <f t="shared" si="0"/>
        <v>0</v>
      </c>
      <c r="I36" s="71">
        <f t="shared" si="1"/>
        <v>0</v>
      </c>
      <c r="J36" s="305">
        <f t="shared" si="2"/>
        <v>1</v>
      </c>
      <c r="K36" s="98">
        <f t="shared" si="7"/>
        <v>0</v>
      </c>
      <c r="L36" s="99"/>
      <c r="M36" s="120">
        <f t="shared" si="3"/>
      </c>
      <c r="N36" s="137"/>
      <c r="O36" s="119">
        <f t="shared" si="8"/>
        <v>0</v>
      </c>
      <c r="P36" s="70">
        <f t="shared" si="9"/>
        <v>0</v>
      </c>
      <c r="Q36" s="97">
        <f t="shared" si="4"/>
        <v>1</v>
      </c>
      <c r="R36" s="125">
        <f t="shared" si="10"/>
        <v>0</v>
      </c>
      <c r="S36" s="99"/>
      <c r="T36" s="120">
        <f t="shared" si="5"/>
      </c>
      <c r="U36" s="141"/>
    </row>
    <row r="37" spans="1:21" s="21" customFormat="1" ht="26.25" customHeight="1">
      <c r="A37" s="170">
        <v>35</v>
      </c>
      <c r="B37" s="116"/>
      <c r="C37" s="117"/>
      <c r="D37" s="117"/>
      <c r="E37" s="117"/>
      <c r="F37" s="118"/>
      <c r="G37" s="158">
        <f t="shared" si="6"/>
        <v>0</v>
      </c>
      <c r="H37" s="164">
        <f t="shared" si="0"/>
        <v>0</v>
      </c>
      <c r="I37" s="71">
        <f t="shared" si="1"/>
        <v>0</v>
      </c>
      <c r="J37" s="305">
        <f t="shared" si="2"/>
        <v>1</v>
      </c>
      <c r="K37" s="98">
        <f t="shared" si="7"/>
        <v>0</v>
      </c>
      <c r="L37" s="99"/>
      <c r="M37" s="120">
        <f t="shared" si="3"/>
      </c>
      <c r="N37" s="137"/>
      <c r="O37" s="119">
        <f t="shared" si="8"/>
        <v>0</v>
      </c>
      <c r="P37" s="70">
        <f t="shared" si="9"/>
        <v>0</v>
      </c>
      <c r="Q37" s="97">
        <f t="shared" si="4"/>
        <v>1</v>
      </c>
      <c r="R37" s="125">
        <f t="shared" si="10"/>
        <v>0</v>
      </c>
      <c r="S37" s="99"/>
      <c r="T37" s="120">
        <f t="shared" si="5"/>
      </c>
      <c r="U37" s="141"/>
    </row>
    <row r="38" spans="1:21" s="21" customFormat="1" ht="26.25" customHeight="1">
      <c r="A38" s="170">
        <v>36</v>
      </c>
      <c r="B38" s="116"/>
      <c r="C38" s="117"/>
      <c r="D38" s="117"/>
      <c r="E38" s="117"/>
      <c r="F38" s="118"/>
      <c r="G38" s="158">
        <f t="shared" si="6"/>
        <v>0</v>
      </c>
      <c r="H38" s="164">
        <f t="shared" si="0"/>
        <v>0</v>
      </c>
      <c r="I38" s="71">
        <f t="shared" si="1"/>
        <v>0</v>
      </c>
      <c r="J38" s="305">
        <f t="shared" si="2"/>
        <v>1</v>
      </c>
      <c r="K38" s="98">
        <f t="shared" si="7"/>
        <v>0</v>
      </c>
      <c r="L38" s="99"/>
      <c r="M38" s="120">
        <f t="shared" si="3"/>
      </c>
      <c r="N38" s="137"/>
      <c r="O38" s="119">
        <f t="shared" si="8"/>
        <v>0</v>
      </c>
      <c r="P38" s="70">
        <f t="shared" si="9"/>
        <v>0</v>
      </c>
      <c r="Q38" s="97">
        <f t="shared" si="4"/>
        <v>1</v>
      </c>
      <c r="R38" s="125">
        <f t="shared" si="10"/>
        <v>0</v>
      </c>
      <c r="S38" s="99"/>
      <c r="T38" s="120">
        <f t="shared" si="5"/>
      </c>
      <c r="U38" s="141"/>
    </row>
    <row r="39" spans="1:21" s="21" customFormat="1" ht="26.25" customHeight="1">
      <c r="A39" s="170">
        <v>37</v>
      </c>
      <c r="B39" s="116"/>
      <c r="C39" s="117"/>
      <c r="D39" s="117"/>
      <c r="E39" s="117"/>
      <c r="F39" s="118"/>
      <c r="G39" s="158">
        <f t="shared" si="6"/>
        <v>0</v>
      </c>
      <c r="H39" s="164">
        <f t="shared" si="0"/>
        <v>0</v>
      </c>
      <c r="I39" s="71">
        <f t="shared" si="1"/>
        <v>0</v>
      </c>
      <c r="J39" s="305">
        <f t="shared" si="2"/>
        <v>1</v>
      </c>
      <c r="K39" s="98">
        <f t="shared" si="7"/>
        <v>0</v>
      </c>
      <c r="L39" s="99"/>
      <c r="M39" s="120">
        <f t="shared" si="3"/>
      </c>
      <c r="N39" s="137"/>
      <c r="O39" s="119">
        <f t="shared" si="8"/>
        <v>0</v>
      </c>
      <c r="P39" s="70">
        <f t="shared" si="9"/>
        <v>0</v>
      </c>
      <c r="Q39" s="97">
        <f t="shared" si="4"/>
        <v>1</v>
      </c>
      <c r="R39" s="125">
        <f t="shared" si="10"/>
        <v>0</v>
      </c>
      <c r="S39" s="99"/>
      <c r="T39" s="120">
        <f t="shared" si="5"/>
      </c>
      <c r="U39" s="141"/>
    </row>
    <row r="40" spans="1:21" s="21" customFormat="1" ht="26.25" customHeight="1">
      <c r="A40" s="170">
        <v>38</v>
      </c>
      <c r="B40" s="116"/>
      <c r="C40" s="117"/>
      <c r="D40" s="117"/>
      <c r="E40" s="117"/>
      <c r="F40" s="118"/>
      <c r="G40" s="158">
        <f t="shared" si="6"/>
        <v>0</v>
      </c>
      <c r="H40" s="164">
        <f t="shared" si="0"/>
        <v>0</v>
      </c>
      <c r="I40" s="71">
        <f t="shared" si="1"/>
        <v>0</v>
      </c>
      <c r="J40" s="305">
        <f t="shared" si="2"/>
        <v>1</v>
      </c>
      <c r="K40" s="98">
        <f t="shared" si="7"/>
        <v>0</v>
      </c>
      <c r="L40" s="99"/>
      <c r="M40" s="120">
        <f t="shared" si="3"/>
      </c>
      <c r="N40" s="137"/>
      <c r="O40" s="119">
        <f t="shared" si="8"/>
        <v>0</v>
      </c>
      <c r="P40" s="70">
        <f t="shared" si="9"/>
        <v>0</v>
      </c>
      <c r="Q40" s="97">
        <f t="shared" si="4"/>
        <v>1</v>
      </c>
      <c r="R40" s="125">
        <f t="shared" si="10"/>
        <v>0</v>
      </c>
      <c r="S40" s="99"/>
      <c r="T40" s="120">
        <f t="shared" si="5"/>
      </c>
      <c r="U40" s="141"/>
    </row>
    <row r="41" spans="1:21" s="21" customFormat="1" ht="26.25" customHeight="1">
      <c r="A41" s="170">
        <v>39</v>
      </c>
      <c r="B41" s="116"/>
      <c r="C41" s="117"/>
      <c r="D41" s="117"/>
      <c r="E41" s="117"/>
      <c r="F41" s="118"/>
      <c r="G41" s="158">
        <f t="shared" si="6"/>
        <v>0</v>
      </c>
      <c r="H41" s="164">
        <f t="shared" si="0"/>
        <v>0</v>
      </c>
      <c r="I41" s="71">
        <f t="shared" si="1"/>
        <v>0</v>
      </c>
      <c r="J41" s="305">
        <f t="shared" si="2"/>
        <v>1</v>
      </c>
      <c r="K41" s="98">
        <f t="shared" si="7"/>
        <v>0</v>
      </c>
      <c r="L41" s="99"/>
      <c r="M41" s="120">
        <f t="shared" si="3"/>
      </c>
      <c r="N41" s="137"/>
      <c r="O41" s="119">
        <f t="shared" si="8"/>
        <v>0</v>
      </c>
      <c r="P41" s="70">
        <f t="shared" si="9"/>
        <v>0</v>
      </c>
      <c r="Q41" s="97">
        <f t="shared" si="4"/>
        <v>1</v>
      </c>
      <c r="R41" s="125">
        <f t="shared" si="10"/>
        <v>0</v>
      </c>
      <c r="S41" s="99"/>
      <c r="T41" s="120">
        <f t="shared" si="5"/>
      </c>
      <c r="U41" s="141"/>
    </row>
    <row r="42" spans="1:21" s="21" customFormat="1" ht="26.25" customHeight="1">
      <c r="A42" s="170">
        <v>40</v>
      </c>
      <c r="B42" s="116"/>
      <c r="C42" s="117"/>
      <c r="D42" s="117"/>
      <c r="E42" s="117"/>
      <c r="F42" s="118"/>
      <c r="G42" s="158">
        <f t="shared" si="6"/>
        <v>0</v>
      </c>
      <c r="H42" s="164">
        <f t="shared" si="0"/>
        <v>0</v>
      </c>
      <c r="I42" s="71">
        <f t="shared" si="1"/>
        <v>0</v>
      </c>
      <c r="J42" s="305">
        <f t="shared" si="2"/>
        <v>1</v>
      </c>
      <c r="K42" s="98">
        <f t="shared" si="7"/>
        <v>0</v>
      </c>
      <c r="L42" s="99"/>
      <c r="M42" s="120">
        <f t="shared" si="3"/>
      </c>
      <c r="N42" s="137"/>
      <c r="O42" s="119">
        <f t="shared" si="8"/>
        <v>0</v>
      </c>
      <c r="P42" s="70">
        <f t="shared" si="9"/>
        <v>0</v>
      </c>
      <c r="Q42" s="97">
        <f t="shared" si="4"/>
        <v>1</v>
      </c>
      <c r="R42" s="125">
        <f t="shared" si="10"/>
        <v>0</v>
      </c>
      <c r="S42" s="99"/>
      <c r="T42" s="120">
        <f t="shared" si="5"/>
      </c>
      <c r="U42" s="141"/>
    </row>
    <row r="43" spans="1:21" s="21" customFormat="1" ht="25.5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5" spans="8:20" ht="12.75"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3:20" ht="12.75">
      <c r="M46" s="42"/>
      <c r="N46" s="41"/>
      <c r="T46" s="42"/>
    </row>
    <row r="47" ht="12.75">
      <c r="N47" s="41"/>
    </row>
    <row r="48" spans="1:20" ht="30" customHeight="1">
      <c r="A48" s="446" t="s">
        <v>85</v>
      </c>
      <c r="B48" s="446"/>
      <c r="L48" s="446" t="s">
        <v>83</v>
      </c>
      <c r="M48" s="446"/>
      <c r="S48" s="446" t="s">
        <v>83</v>
      </c>
      <c r="T48" s="446"/>
    </row>
    <row r="49" spans="1:20" ht="25.5" customHeight="1">
      <c r="A49" s="91" t="s">
        <v>47</v>
      </c>
      <c r="B49" s="64" t="s">
        <v>12</v>
      </c>
      <c r="L49" s="63" t="s">
        <v>59</v>
      </c>
      <c r="M49" s="64" t="s">
        <v>60</v>
      </c>
      <c r="N49" s="41"/>
      <c r="S49" s="63" t="s">
        <v>59</v>
      </c>
      <c r="T49" s="64" t="s">
        <v>60</v>
      </c>
    </row>
    <row r="50" spans="1:20" ht="26.25" customHeight="1">
      <c r="A50" s="65">
        <v>1</v>
      </c>
      <c r="B50" s="66" t="s">
        <v>48</v>
      </c>
      <c r="L50" s="65">
        <v>1</v>
      </c>
      <c r="M50" s="92" t="s">
        <v>57</v>
      </c>
      <c r="N50" s="41"/>
      <c r="S50" s="65">
        <v>1</v>
      </c>
      <c r="T50" s="92" t="s">
        <v>57</v>
      </c>
    </row>
    <row r="51" spans="1:20" ht="26.25" customHeight="1">
      <c r="A51" s="65">
        <v>2</v>
      </c>
      <c r="B51" s="65" t="s">
        <v>49</v>
      </c>
      <c r="L51" s="65">
        <v>2</v>
      </c>
      <c r="M51" s="92" t="s">
        <v>56</v>
      </c>
      <c r="N51" s="41"/>
      <c r="S51" s="65">
        <v>2</v>
      </c>
      <c r="T51" s="92" t="s">
        <v>56</v>
      </c>
    </row>
    <row r="52" spans="1:20" ht="26.25" customHeight="1">
      <c r="A52" s="65">
        <v>3</v>
      </c>
      <c r="B52" s="66" t="s">
        <v>50</v>
      </c>
      <c r="L52" s="65">
        <v>3</v>
      </c>
      <c r="M52" s="92" t="s">
        <v>55</v>
      </c>
      <c r="N52" s="41"/>
      <c r="S52" s="65">
        <v>3</v>
      </c>
      <c r="T52" s="92" t="s">
        <v>55</v>
      </c>
    </row>
    <row r="53" spans="1:20" ht="26.25" customHeight="1">
      <c r="A53" s="65">
        <v>4</v>
      </c>
      <c r="B53" s="66" t="s">
        <v>51</v>
      </c>
      <c r="L53" s="65">
        <v>4</v>
      </c>
      <c r="M53" s="92" t="s">
        <v>58</v>
      </c>
      <c r="N53" s="41"/>
      <c r="S53" s="65">
        <v>4</v>
      </c>
      <c r="T53" s="92" t="s">
        <v>58</v>
      </c>
    </row>
    <row r="54" spans="12:20" ht="26.25" customHeight="1">
      <c r="L54" s="65">
        <v>5</v>
      </c>
      <c r="M54" s="92" t="s">
        <v>87</v>
      </c>
      <c r="N54" s="41"/>
      <c r="S54" s="65">
        <v>5</v>
      </c>
      <c r="T54" s="92" t="s">
        <v>87</v>
      </c>
    </row>
    <row r="55" spans="12:20" ht="25.5" customHeight="1">
      <c r="L55" s="65">
        <v>6</v>
      </c>
      <c r="M55" s="92" t="s">
        <v>18</v>
      </c>
      <c r="N55" s="41"/>
      <c r="S55" s="65">
        <v>6</v>
      </c>
      <c r="T55" s="92" t="s">
        <v>18</v>
      </c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</sheetData>
  <sheetProtection password="CAD0" sheet="1" objects="1" scenarios="1"/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priority="1" dxfId="0" operator="notEqual" stopIfTrue="1">
      <formula>D3</formula>
    </cfRule>
  </conditionalFormatting>
  <conditionalFormatting sqref="O3:P42">
    <cfRule type="cellIs" priority="2" dxfId="0" operator="notEqual" stopIfTrue="1">
      <formula>H3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J3:J42 Q3:Q42">
    <cfRule type="cellIs" priority="4" dxfId="0" operator="notEqual" stopIfTrue="1">
      <formula>1-$M$1</formula>
    </cfRule>
  </conditionalFormatting>
  <dataValidations count="5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4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" bottom="0.4724409448818898" header="0.31496062992125984" footer="0.2362204724409449"/>
  <pageSetup fitToHeight="1" fitToWidth="1" horizontalDpi="600" verticalDpi="600" orientation="portrait" paperSize="9" scale="56" r:id="rId3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rightToLeft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" sqref="G4"/>
    </sheetView>
  </sheetViews>
  <sheetFormatPr defaultColWidth="9.140625" defaultRowHeight="12.75" outlineLevelCol="1"/>
  <cols>
    <col min="1" max="1" width="5.8515625" style="25" bestFit="1" customWidth="1"/>
    <col min="2" max="2" width="25.00390625" style="25" customWidth="1"/>
    <col min="3" max="3" width="24.7109375" style="25" customWidth="1"/>
    <col min="4" max="4" width="8.57421875" style="25" customWidth="1"/>
    <col min="5" max="5" width="10.57421875" style="25" customWidth="1"/>
    <col min="6" max="6" width="9.421875" style="25" customWidth="1"/>
    <col min="7" max="7" width="14.8515625" style="25" customWidth="1"/>
    <col min="8" max="8" width="12.00390625" style="25" customWidth="1"/>
    <col min="9" max="9" width="17.28125" style="25" hidden="1" customWidth="1" outlineLevel="1"/>
    <col min="10" max="10" width="13.28125" style="25" hidden="1" customWidth="1" outlineLevel="1"/>
    <col min="11" max="11" width="23.421875" style="25" hidden="1" customWidth="1" outlineLevel="1"/>
    <col min="12" max="12" width="13.57421875" style="25" hidden="1" customWidth="1" outlineLevel="1"/>
    <col min="13" max="13" width="10.140625" style="25" hidden="1" customWidth="1" outlineLevel="1"/>
    <col min="14" max="14" width="7.57421875" style="25" customWidth="1" collapsed="1"/>
    <col min="15" max="15" width="15.28125" style="25" hidden="1" customWidth="1" outlineLevel="1"/>
    <col min="16" max="16" width="14.00390625" style="25" hidden="1" customWidth="1" outlineLevel="1"/>
    <col min="17" max="18" width="23.421875" style="25" hidden="1" customWidth="1" outlineLevel="1"/>
    <col min="19" max="19" width="13.7109375" style="25" hidden="1" customWidth="1" outlineLevel="1"/>
    <col min="20" max="20" width="21.00390625" style="25" hidden="1" customWidth="1" outlineLevel="1"/>
    <col min="21" max="21" width="8.00390625" style="25" customWidth="1" collapsed="1"/>
    <col min="22" max="29" width="9.140625" style="25" customWidth="1"/>
    <col min="30" max="30" width="9.28125" style="25" customWidth="1"/>
    <col min="31" max="16384" width="9.140625" style="25" customWidth="1"/>
  </cols>
  <sheetData>
    <row r="1" spans="1:21" s="93" customFormat="1" ht="42.75" customHeight="1" thickBot="1">
      <c r="A1" s="459" t="s">
        <v>103</v>
      </c>
      <c r="B1" s="448"/>
      <c r="C1" s="448"/>
      <c r="D1" s="75"/>
      <c r="E1" s="31" t="s">
        <v>26</v>
      </c>
      <c r="F1" s="31"/>
      <c r="G1" s="112">
        <f>'ראשי-פרטים כלליים וריכוז הוצאות'!F5</f>
        <v>0</v>
      </c>
      <c r="H1" s="145"/>
      <c r="I1" s="460" t="s">
        <v>122</v>
      </c>
      <c r="J1" s="461"/>
      <c r="K1" s="444" t="s">
        <v>134</v>
      </c>
      <c r="L1" s="445"/>
      <c r="M1" s="294">
        <v>0</v>
      </c>
      <c r="N1" s="143" t="s">
        <v>63</v>
      </c>
      <c r="O1" s="454" t="s">
        <v>135</v>
      </c>
      <c r="P1" s="456"/>
      <c r="Q1" s="449" t="s">
        <v>88</v>
      </c>
      <c r="R1" s="458"/>
      <c r="S1" s="450"/>
      <c r="T1" s="175"/>
      <c r="U1" s="144" t="s">
        <v>81</v>
      </c>
    </row>
    <row r="2" spans="1:21" ht="38.25">
      <c r="A2" s="33" t="s">
        <v>67</v>
      </c>
      <c r="B2" s="33" t="s">
        <v>65</v>
      </c>
      <c r="C2" s="33" t="s">
        <v>66</v>
      </c>
      <c r="D2" s="33" t="s">
        <v>96</v>
      </c>
      <c r="E2" s="33" t="s">
        <v>52</v>
      </c>
      <c r="F2" s="33" t="s">
        <v>53</v>
      </c>
      <c r="G2" s="33" t="s">
        <v>84</v>
      </c>
      <c r="H2" s="157" t="s">
        <v>54</v>
      </c>
      <c r="I2" s="133" t="s">
        <v>159</v>
      </c>
      <c r="J2" s="74" t="s">
        <v>64</v>
      </c>
      <c r="K2" s="74" t="s">
        <v>62</v>
      </c>
      <c r="L2" s="74" t="s">
        <v>140</v>
      </c>
      <c r="M2" s="180" t="s">
        <v>22</v>
      </c>
      <c r="N2" s="136"/>
      <c r="O2" s="182" t="s">
        <v>160</v>
      </c>
      <c r="P2" s="124" t="s">
        <v>64</v>
      </c>
      <c r="Q2" s="124" t="s">
        <v>86</v>
      </c>
      <c r="R2" s="124" t="s">
        <v>115</v>
      </c>
      <c r="S2" s="124" t="s">
        <v>82</v>
      </c>
      <c r="T2" s="176" t="s">
        <v>22</v>
      </c>
      <c r="U2" s="140"/>
    </row>
    <row r="3" spans="1:21" s="95" customFormat="1" ht="24" customHeight="1">
      <c r="A3" s="170">
        <v>1</v>
      </c>
      <c r="B3" s="116"/>
      <c r="C3" s="291"/>
      <c r="D3" s="291"/>
      <c r="E3" s="117"/>
      <c r="F3" s="117"/>
      <c r="G3" s="118"/>
      <c r="H3" s="158">
        <f>IF(D3&gt;0,E3*F3,0)</f>
        <v>0</v>
      </c>
      <c r="I3" s="119">
        <f>H3</f>
        <v>0</v>
      </c>
      <c r="J3" s="305">
        <f aca="true" t="shared" si="0" ref="J3:J42">IF($M$1&gt;0,1-$M$1,100%)</f>
        <v>1</v>
      </c>
      <c r="K3" s="98">
        <f aca="true" t="shared" si="1" ref="K3:K42">I3*J3</f>
        <v>0</v>
      </c>
      <c r="L3" s="99"/>
      <c r="M3" s="177">
        <f aca="true" t="shared" si="2" ref="M3:M42">IF(L3&gt;0,(VLOOKUP(L3,$L$50:$M$55,2,0)),"")</f>
      </c>
      <c r="N3" s="137"/>
      <c r="O3" s="164">
        <f>H3</f>
        <v>0</v>
      </c>
      <c r="P3" s="97">
        <f aca="true" t="shared" si="3" ref="P3:P42">IF($T$1&gt;0,((1-$T$1)*(1-$M$1)),J3)</f>
        <v>1</v>
      </c>
      <c r="Q3" s="125">
        <f>O3*P3</f>
        <v>0</v>
      </c>
      <c r="R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המרכז",IF(Q3=0,"",(IF(Q3/'ראשי-פרטים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" s="99"/>
      <c r="T3" s="177">
        <f>IF(S3&gt;0,(VLOOKUP(S3,$S$50:$T$55,2,0)),"")</f>
      </c>
      <c r="U3" s="141"/>
    </row>
    <row r="4" spans="1:21" s="95" customFormat="1" ht="24" customHeight="1">
      <c r="A4" s="170">
        <v>2</v>
      </c>
      <c r="B4" s="116"/>
      <c r="C4" s="291"/>
      <c r="D4" s="290"/>
      <c r="E4" s="117"/>
      <c r="F4" s="117"/>
      <c r="G4" s="118"/>
      <c r="H4" s="158">
        <f>IF(D4&gt;0,E4*F4,0)</f>
        <v>0</v>
      </c>
      <c r="I4" s="119">
        <f aca="true" t="shared" si="4" ref="I4:I42">H4</f>
        <v>0</v>
      </c>
      <c r="J4" s="305">
        <f t="shared" si="0"/>
        <v>1</v>
      </c>
      <c r="K4" s="98">
        <f t="shared" si="1"/>
        <v>0</v>
      </c>
      <c r="L4" s="99"/>
      <c r="M4" s="177">
        <f t="shared" si="2"/>
      </c>
      <c r="N4" s="137"/>
      <c r="O4" s="164">
        <f>H4</f>
        <v>0</v>
      </c>
      <c r="P4" s="97">
        <f t="shared" si="3"/>
        <v>1</v>
      </c>
      <c r="Q4" s="125">
        <f aca="true" t="shared" si="5" ref="Q4:Q42">O4*P4</f>
        <v>0</v>
      </c>
      <c r="R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המרכז",IF(Q4=0,"",(IF(Q4/'ראשי-פרטים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" s="99"/>
      <c r="T4" s="177">
        <f aca="true" t="shared" si="6" ref="T4:T42">IF(S4&gt;0,(VLOOKUP(S4,$S$50:$T$55,2,0)),"")</f>
      </c>
      <c r="U4" s="141"/>
    </row>
    <row r="5" spans="1:21" s="95" customFormat="1" ht="24" customHeight="1">
      <c r="A5" s="170">
        <v>3</v>
      </c>
      <c r="B5" s="116"/>
      <c r="C5" s="290"/>
      <c r="D5" s="290"/>
      <c r="E5" s="117"/>
      <c r="F5" s="117"/>
      <c r="G5" s="118"/>
      <c r="H5" s="158">
        <f aca="true" t="shared" si="7" ref="H5:H42">IF(D5&gt;0,E5*F5,0)</f>
        <v>0</v>
      </c>
      <c r="I5" s="119">
        <f t="shared" si="4"/>
        <v>0</v>
      </c>
      <c r="J5" s="305">
        <f t="shared" si="0"/>
        <v>1</v>
      </c>
      <c r="K5" s="98">
        <f t="shared" si="1"/>
        <v>0</v>
      </c>
      <c r="L5" s="99"/>
      <c r="M5" s="177">
        <f t="shared" si="2"/>
      </c>
      <c r="N5" s="137"/>
      <c r="O5" s="164">
        <f aca="true" t="shared" si="8" ref="O5:O42">H5</f>
        <v>0</v>
      </c>
      <c r="P5" s="97">
        <f t="shared" si="3"/>
        <v>1</v>
      </c>
      <c r="Q5" s="125">
        <f t="shared" si="5"/>
        <v>0</v>
      </c>
      <c r="R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המרכז",IF(Q5=0,"",(IF(Q5/'ראשי-פרטים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5" s="99"/>
      <c r="T5" s="177">
        <f t="shared" si="6"/>
      </c>
      <c r="U5" s="141"/>
    </row>
    <row r="6" spans="1:21" s="95" customFormat="1" ht="24" customHeight="1">
      <c r="A6" s="170">
        <v>4</v>
      </c>
      <c r="B6" s="116"/>
      <c r="C6" s="290"/>
      <c r="D6" s="290"/>
      <c r="E6" s="117"/>
      <c r="F6" s="117"/>
      <c r="G6" s="118"/>
      <c r="H6" s="158">
        <f t="shared" si="7"/>
        <v>0</v>
      </c>
      <c r="I6" s="119">
        <f t="shared" si="4"/>
        <v>0</v>
      </c>
      <c r="J6" s="305">
        <f t="shared" si="0"/>
        <v>1</v>
      </c>
      <c r="K6" s="98">
        <f t="shared" si="1"/>
        <v>0</v>
      </c>
      <c r="L6" s="99"/>
      <c r="M6" s="177">
        <f t="shared" si="2"/>
      </c>
      <c r="N6" s="137"/>
      <c r="O6" s="164">
        <f t="shared" si="8"/>
        <v>0</v>
      </c>
      <c r="P6" s="97">
        <f t="shared" si="3"/>
        <v>1</v>
      </c>
      <c r="Q6" s="125">
        <f t="shared" si="5"/>
        <v>0</v>
      </c>
      <c r="R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המרכז",IF(Q6=0,"",(IF(Q6/'ראשי-פרטים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6" s="99"/>
      <c r="T6" s="177">
        <f t="shared" si="6"/>
      </c>
      <c r="U6" s="141"/>
    </row>
    <row r="7" spans="1:21" s="95" customFormat="1" ht="24" customHeight="1">
      <c r="A7" s="170">
        <v>5</v>
      </c>
      <c r="B7" s="116"/>
      <c r="C7" s="290"/>
      <c r="D7" s="290"/>
      <c r="E7" s="117"/>
      <c r="F7" s="117"/>
      <c r="G7" s="118"/>
      <c r="H7" s="158">
        <f t="shared" si="7"/>
        <v>0</v>
      </c>
      <c r="I7" s="119">
        <f t="shared" si="4"/>
        <v>0</v>
      </c>
      <c r="J7" s="305">
        <f t="shared" si="0"/>
        <v>1</v>
      </c>
      <c r="K7" s="98">
        <f t="shared" si="1"/>
        <v>0</v>
      </c>
      <c r="L7" s="99"/>
      <c r="M7" s="177">
        <f t="shared" si="2"/>
      </c>
      <c r="N7" s="137"/>
      <c r="O7" s="164">
        <f t="shared" si="8"/>
        <v>0</v>
      </c>
      <c r="P7" s="97">
        <f t="shared" si="3"/>
        <v>1</v>
      </c>
      <c r="Q7" s="125">
        <f t="shared" si="5"/>
        <v>0</v>
      </c>
      <c r="R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המרכז",IF(Q7=0,"",(IF(Q7/'ראשי-פרטים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7" s="99"/>
      <c r="T7" s="177">
        <f t="shared" si="6"/>
      </c>
      <c r="U7" s="141"/>
    </row>
    <row r="8" spans="1:21" s="95" customFormat="1" ht="24" customHeight="1">
      <c r="A8" s="170">
        <v>6</v>
      </c>
      <c r="B8" s="116"/>
      <c r="C8" s="290"/>
      <c r="D8" s="290"/>
      <c r="E8" s="117"/>
      <c r="F8" s="117"/>
      <c r="G8" s="118"/>
      <c r="H8" s="158">
        <f t="shared" si="7"/>
        <v>0</v>
      </c>
      <c r="I8" s="119">
        <f t="shared" si="4"/>
        <v>0</v>
      </c>
      <c r="J8" s="305">
        <f t="shared" si="0"/>
        <v>1</v>
      </c>
      <c r="K8" s="98">
        <f t="shared" si="1"/>
        <v>0</v>
      </c>
      <c r="L8" s="99"/>
      <c r="M8" s="177">
        <f t="shared" si="2"/>
      </c>
      <c r="N8" s="137"/>
      <c r="O8" s="164">
        <f t="shared" si="8"/>
        <v>0</v>
      </c>
      <c r="P8" s="97">
        <f t="shared" si="3"/>
        <v>1</v>
      </c>
      <c r="Q8" s="125">
        <f t="shared" si="5"/>
        <v>0</v>
      </c>
      <c r="R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המרכז",IF(Q8=0,"",(IF(Q8/'ראשי-פרטים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8" s="99"/>
      <c r="T8" s="177">
        <f t="shared" si="6"/>
      </c>
      <c r="U8" s="141"/>
    </row>
    <row r="9" spans="1:21" s="95" customFormat="1" ht="24" customHeight="1">
      <c r="A9" s="170">
        <v>7</v>
      </c>
      <c r="B9" s="116"/>
      <c r="C9" s="290"/>
      <c r="D9" s="290"/>
      <c r="E9" s="117"/>
      <c r="F9" s="117"/>
      <c r="G9" s="118"/>
      <c r="H9" s="158">
        <f t="shared" si="7"/>
        <v>0</v>
      </c>
      <c r="I9" s="119">
        <f t="shared" si="4"/>
        <v>0</v>
      </c>
      <c r="J9" s="305">
        <f t="shared" si="0"/>
        <v>1</v>
      </c>
      <c r="K9" s="98">
        <f t="shared" si="1"/>
        <v>0</v>
      </c>
      <c r="L9" s="99"/>
      <c r="M9" s="177">
        <f t="shared" si="2"/>
      </c>
      <c r="N9" s="137"/>
      <c r="O9" s="164">
        <f t="shared" si="8"/>
        <v>0</v>
      </c>
      <c r="P9" s="97">
        <f t="shared" si="3"/>
        <v>1</v>
      </c>
      <c r="Q9" s="125">
        <f t="shared" si="5"/>
        <v>0</v>
      </c>
      <c r="R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המרכז",IF(Q9=0,"",(IF(Q9/'ראשי-פרטים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9" s="99"/>
      <c r="T9" s="177">
        <f t="shared" si="6"/>
      </c>
      <c r="U9" s="141"/>
    </row>
    <row r="10" spans="1:21" s="95" customFormat="1" ht="24" customHeight="1">
      <c r="A10" s="170">
        <v>8</v>
      </c>
      <c r="B10" s="116"/>
      <c r="C10" s="290"/>
      <c r="D10" s="290"/>
      <c r="E10" s="117"/>
      <c r="F10" s="117"/>
      <c r="G10" s="118"/>
      <c r="H10" s="158">
        <f t="shared" si="7"/>
        <v>0</v>
      </c>
      <c r="I10" s="119">
        <f t="shared" si="4"/>
        <v>0</v>
      </c>
      <c r="J10" s="305">
        <f t="shared" si="0"/>
        <v>1</v>
      </c>
      <c r="K10" s="98">
        <f t="shared" si="1"/>
        <v>0</v>
      </c>
      <c r="L10" s="99"/>
      <c r="M10" s="177">
        <f t="shared" si="2"/>
      </c>
      <c r="N10" s="137"/>
      <c r="O10" s="164">
        <f t="shared" si="8"/>
        <v>0</v>
      </c>
      <c r="P10" s="97">
        <f t="shared" si="3"/>
        <v>1</v>
      </c>
      <c r="Q10" s="125">
        <f t="shared" si="5"/>
        <v>0</v>
      </c>
      <c r="R1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המרכז",IF(Q10=0,"",(IF(Q10/'ראשי-פרטים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0" s="99"/>
      <c r="T10" s="177">
        <f t="shared" si="6"/>
      </c>
      <c r="U10" s="141"/>
    </row>
    <row r="11" spans="1:21" s="95" customFormat="1" ht="24" customHeight="1">
      <c r="A11" s="170">
        <v>9</v>
      </c>
      <c r="B11" s="116"/>
      <c r="C11" s="290"/>
      <c r="D11" s="290"/>
      <c r="E11" s="117"/>
      <c r="F11" s="117"/>
      <c r="G11" s="118"/>
      <c r="H11" s="158">
        <f t="shared" si="7"/>
        <v>0</v>
      </c>
      <c r="I11" s="119">
        <f t="shared" si="4"/>
        <v>0</v>
      </c>
      <c r="J11" s="305">
        <f t="shared" si="0"/>
        <v>1</v>
      </c>
      <c r="K11" s="98">
        <f t="shared" si="1"/>
        <v>0</v>
      </c>
      <c r="L11" s="99"/>
      <c r="M11" s="177">
        <f t="shared" si="2"/>
      </c>
      <c r="N11" s="137"/>
      <c r="O11" s="164">
        <f t="shared" si="8"/>
        <v>0</v>
      </c>
      <c r="P11" s="97">
        <f t="shared" si="3"/>
        <v>1</v>
      </c>
      <c r="Q11" s="125">
        <f t="shared" si="5"/>
        <v>0</v>
      </c>
      <c r="R1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המרכז",IF(Q11=0,"",(IF(Q11/'ראשי-פרטים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1" s="99"/>
      <c r="T11" s="177">
        <f t="shared" si="6"/>
      </c>
      <c r="U11" s="141"/>
    </row>
    <row r="12" spans="1:21" s="95" customFormat="1" ht="24" customHeight="1">
      <c r="A12" s="170">
        <v>10</v>
      </c>
      <c r="B12" s="116"/>
      <c r="C12" s="290"/>
      <c r="D12" s="290"/>
      <c r="E12" s="117"/>
      <c r="F12" s="117"/>
      <c r="G12" s="118"/>
      <c r="H12" s="158">
        <f t="shared" si="7"/>
        <v>0</v>
      </c>
      <c r="I12" s="119">
        <f t="shared" si="4"/>
        <v>0</v>
      </c>
      <c r="J12" s="305">
        <f t="shared" si="0"/>
        <v>1</v>
      </c>
      <c r="K12" s="98">
        <f t="shared" si="1"/>
        <v>0</v>
      </c>
      <c r="L12" s="99"/>
      <c r="M12" s="177">
        <f t="shared" si="2"/>
      </c>
      <c r="N12" s="137"/>
      <c r="O12" s="164">
        <f t="shared" si="8"/>
        <v>0</v>
      </c>
      <c r="P12" s="97">
        <f t="shared" si="3"/>
        <v>1</v>
      </c>
      <c r="Q12" s="125">
        <f t="shared" si="5"/>
        <v>0</v>
      </c>
      <c r="R1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המרכז",IF(Q12=0,"",(IF(Q12/'ראשי-פרטים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2" s="99"/>
      <c r="T12" s="177">
        <f t="shared" si="6"/>
      </c>
      <c r="U12" s="141"/>
    </row>
    <row r="13" spans="1:21" s="95" customFormat="1" ht="24" customHeight="1">
      <c r="A13" s="170">
        <v>11</v>
      </c>
      <c r="B13" s="116"/>
      <c r="C13" s="290"/>
      <c r="D13" s="290"/>
      <c r="E13" s="117"/>
      <c r="F13" s="117"/>
      <c r="G13" s="118"/>
      <c r="H13" s="158">
        <f t="shared" si="7"/>
        <v>0</v>
      </c>
      <c r="I13" s="119">
        <f t="shared" si="4"/>
        <v>0</v>
      </c>
      <c r="J13" s="305">
        <f t="shared" si="0"/>
        <v>1</v>
      </c>
      <c r="K13" s="98">
        <f t="shared" si="1"/>
        <v>0</v>
      </c>
      <c r="L13" s="99"/>
      <c r="M13" s="177">
        <f t="shared" si="2"/>
      </c>
      <c r="N13" s="137"/>
      <c r="O13" s="164">
        <f t="shared" si="8"/>
        <v>0</v>
      </c>
      <c r="P13" s="97">
        <f t="shared" si="3"/>
        <v>1</v>
      </c>
      <c r="Q13" s="125">
        <f t="shared" si="5"/>
        <v>0</v>
      </c>
      <c r="R1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המרכז",IF(Q13=0,"",(IF(Q13/'ראשי-פרטים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3" s="99"/>
      <c r="T13" s="177">
        <f t="shared" si="6"/>
      </c>
      <c r="U13" s="141"/>
    </row>
    <row r="14" spans="1:21" s="95" customFormat="1" ht="24" customHeight="1">
      <c r="A14" s="170">
        <v>12</v>
      </c>
      <c r="B14" s="116"/>
      <c r="C14" s="290"/>
      <c r="D14" s="290"/>
      <c r="E14" s="117"/>
      <c r="F14" s="117"/>
      <c r="G14" s="118"/>
      <c r="H14" s="158">
        <f t="shared" si="7"/>
        <v>0</v>
      </c>
      <c r="I14" s="119">
        <f t="shared" si="4"/>
        <v>0</v>
      </c>
      <c r="J14" s="305">
        <f t="shared" si="0"/>
        <v>1</v>
      </c>
      <c r="K14" s="98">
        <f t="shared" si="1"/>
        <v>0</v>
      </c>
      <c r="L14" s="99"/>
      <c r="M14" s="177">
        <f t="shared" si="2"/>
      </c>
      <c r="N14" s="137"/>
      <c r="O14" s="164">
        <f t="shared" si="8"/>
        <v>0</v>
      </c>
      <c r="P14" s="97">
        <f t="shared" si="3"/>
        <v>1</v>
      </c>
      <c r="Q14" s="125">
        <f t="shared" si="5"/>
        <v>0</v>
      </c>
      <c r="R1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המרכז",IF(Q14=0,"",(IF(Q14/'ראשי-פרטים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4" s="99"/>
      <c r="T14" s="177">
        <f t="shared" si="6"/>
      </c>
      <c r="U14" s="141"/>
    </row>
    <row r="15" spans="1:21" s="95" customFormat="1" ht="24" customHeight="1">
      <c r="A15" s="170">
        <v>13</v>
      </c>
      <c r="B15" s="116"/>
      <c r="C15" s="290"/>
      <c r="D15" s="290"/>
      <c r="E15" s="117"/>
      <c r="F15" s="117"/>
      <c r="G15" s="118"/>
      <c r="H15" s="158">
        <f t="shared" si="7"/>
        <v>0</v>
      </c>
      <c r="I15" s="119">
        <f t="shared" si="4"/>
        <v>0</v>
      </c>
      <c r="J15" s="305">
        <f t="shared" si="0"/>
        <v>1</v>
      </c>
      <c r="K15" s="98">
        <f t="shared" si="1"/>
        <v>0</v>
      </c>
      <c r="L15" s="99"/>
      <c r="M15" s="177">
        <f t="shared" si="2"/>
      </c>
      <c r="N15" s="137"/>
      <c r="O15" s="164">
        <f t="shared" si="8"/>
        <v>0</v>
      </c>
      <c r="P15" s="97">
        <f t="shared" si="3"/>
        <v>1</v>
      </c>
      <c r="Q15" s="125">
        <f t="shared" si="5"/>
        <v>0</v>
      </c>
      <c r="R1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המרכז",IF(Q15=0,"",(IF(Q15/'ראשי-פרטים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5" s="99"/>
      <c r="T15" s="177">
        <f t="shared" si="6"/>
      </c>
      <c r="U15" s="141"/>
    </row>
    <row r="16" spans="1:21" s="95" customFormat="1" ht="24" customHeight="1">
      <c r="A16" s="170">
        <v>14</v>
      </c>
      <c r="B16" s="116"/>
      <c r="C16" s="290"/>
      <c r="D16" s="290"/>
      <c r="E16" s="117"/>
      <c r="F16" s="117"/>
      <c r="G16" s="118"/>
      <c r="H16" s="158">
        <f t="shared" si="7"/>
        <v>0</v>
      </c>
      <c r="I16" s="119">
        <f t="shared" si="4"/>
        <v>0</v>
      </c>
      <c r="J16" s="305">
        <f t="shared" si="0"/>
        <v>1</v>
      </c>
      <c r="K16" s="98">
        <f t="shared" si="1"/>
        <v>0</v>
      </c>
      <c r="L16" s="99"/>
      <c r="M16" s="177">
        <f t="shared" si="2"/>
      </c>
      <c r="N16" s="137"/>
      <c r="O16" s="164">
        <f t="shared" si="8"/>
        <v>0</v>
      </c>
      <c r="P16" s="97">
        <f t="shared" si="3"/>
        <v>1</v>
      </c>
      <c r="Q16" s="125">
        <f t="shared" si="5"/>
        <v>0</v>
      </c>
      <c r="R1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המרכז",IF(Q16=0,"",(IF(Q16/'ראשי-פרטים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6" s="99"/>
      <c r="T16" s="177">
        <f t="shared" si="6"/>
      </c>
      <c r="U16" s="141"/>
    </row>
    <row r="17" spans="1:21" s="95" customFormat="1" ht="24" customHeight="1">
      <c r="A17" s="170">
        <v>15</v>
      </c>
      <c r="B17" s="116"/>
      <c r="C17" s="290"/>
      <c r="D17" s="290"/>
      <c r="E17" s="117"/>
      <c r="F17" s="117"/>
      <c r="G17" s="118"/>
      <c r="H17" s="158">
        <f t="shared" si="7"/>
        <v>0</v>
      </c>
      <c r="I17" s="119">
        <f t="shared" si="4"/>
        <v>0</v>
      </c>
      <c r="J17" s="305">
        <f t="shared" si="0"/>
        <v>1</v>
      </c>
      <c r="K17" s="98">
        <f t="shared" si="1"/>
        <v>0</v>
      </c>
      <c r="L17" s="99"/>
      <c r="M17" s="177">
        <f t="shared" si="2"/>
      </c>
      <c r="N17" s="137"/>
      <c r="O17" s="164">
        <f t="shared" si="8"/>
        <v>0</v>
      </c>
      <c r="P17" s="97">
        <f t="shared" si="3"/>
        <v>1</v>
      </c>
      <c r="Q17" s="125">
        <f t="shared" si="5"/>
        <v>0</v>
      </c>
      <c r="R1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המרכז",IF(Q17=0,"",(IF(Q17/'ראשי-פרטים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7" s="99"/>
      <c r="T17" s="177">
        <f t="shared" si="6"/>
      </c>
      <c r="U17" s="141"/>
    </row>
    <row r="18" spans="1:21" s="95" customFormat="1" ht="24" customHeight="1">
      <c r="A18" s="170">
        <v>16</v>
      </c>
      <c r="B18" s="116"/>
      <c r="C18" s="290"/>
      <c r="D18" s="290"/>
      <c r="E18" s="117"/>
      <c r="F18" s="117"/>
      <c r="G18" s="118"/>
      <c r="H18" s="158">
        <f t="shared" si="7"/>
        <v>0</v>
      </c>
      <c r="I18" s="119">
        <f t="shared" si="4"/>
        <v>0</v>
      </c>
      <c r="J18" s="305">
        <f t="shared" si="0"/>
        <v>1</v>
      </c>
      <c r="K18" s="98">
        <f t="shared" si="1"/>
        <v>0</v>
      </c>
      <c r="L18" s="99"/>
      <c r="M18" s="177">
        <f t="shared" si="2"/>
      </c>
      <c r="N18" s="137"/>
      <c r="O18" s="164">
        <f t="shared" si="8"/>
        <v>0</v>
      </c>
      <c r="P18" s="97">
        <f t="shared" si="3"/>
        <v>1</v>
      </c>
      <c r="Q18" s="125">
        <f t="shared" si="5"/>
        <v>0</v>
      </c>
      <c r="R1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המרכז",IF(Q18=0,"",(IF(Q18/'ראשי-פרטים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8" s="99"/>
      <c r="T18" s="177">
        <f t="shared" si="6"/>
      </c>
      <c r="U18" s="141"/>
    </row>
    <row r="19" spans="1:21" s="95" customFormat="1" ht="24" customHeight="1">
      <c r="A19" s="170">
        <v>17</v>
      </c>
      <c r="B19" s="116"/>
      <c r="C19" s="290"/>
      <c r="D19" s="290"/>
      <c r="E19" s="117"/>
      <c r="F19" s="117"/>
      <c r="G19" s="118"/>
      <c r="H19" s="158">
        <f t="shared" si="7"/>
        <v>0</v>
      </c>
      <c r="I19" s="119">
        <f t="shared" si="4"/>
        <v>0</v>
      </c>
      <c r="J19" s="305">
        <f t="shared" si="0"/>
        <v>1</v>
      </c>
      <c r="K19" s="98">
        <f t="shared" si="1"/>
        <v>0</v>
      </c>
      <c r="L19" s="99"/>
      <c r="M19" s="177">
        <f t="shared" si="2"/>
      </c>
      <c r="N19" s="137"/>
      <c r="O19" s="164">
        <f t="shared" si="8"/>
        <v>0</v>
      </c>
      <c r="P19" s="97">
        <f t="shared" si="3"/>
        <v>1</v>
      </c>
      <c r="Q19" s="125">
        <f t="shared" si="5"/>
        <v>0</v>
      </c>
      <c r="R1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המרכז",IF(Q19=0,"",(IF(Q19/'ראשי-פרטים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19" s="99"/>
      <c r="T19" s="177">
        <f t="shared" si="6"/>
      </c>
      <c r="U19" s="141"/>
    </row>
    <row r="20" spans="1:21" s="95" customFormat="1" ht="24" customHeight="1">
      <c r="A20" s="170">
        <v>18</v>
      </c>
      <c r="B20" s="116"/>
      <c r="C20" s="290"/>
      <c r="D20" s="290"/>
      <c r="E20" s="117"/>
      <c r="F20" s="117"/>
      <c r="G20" s="118"/>
      <c r="H20" s="158">
        <f t="shared" si="7"/>
        <v>0</v>
      </c>
      <c r="I20" s="119">
        <f t="shared" si="4"/>
        <v>0</v>
      </c>
      <c r="J20" s="305">
        <f t="shared" si="0"/>
        <v>1</v>
      </c>
      <c r="K20" s="98">
        <f t="shared" si="1"/>
        <v>0</v>
      </c>
      <c r="L20" s="99"/>
      <c r="M20" s="177">
        <f t="shared" si="2"/>
      </c>
      <c r="N20" s="137"/>
      <c r="O20" s="164">
        <f t="shared" si="8"/>
        <v>0</v>
      </c>
      <c r="P20" s="97">
        <f t="shared" si="3"/>
        <v>1</v>
      </c>
      <c r="Q20" s="125">
        <f t="shared" si="5"/>
        <v>0</v>
      </c>
      <c r="R2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המרכז",IF(Q20=0,"",(IF(Q20/'ראשי-פרטים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0" s="99"/>
      <c r="T20" s="177">
        <f t="shared" si="6"/>
      </c>
      <c r="U20" s="141"/>
    </row>
    <row r="21" spans="1:21" s="95" customFormat="1" ht="24" customHeight="1">
      <c r="A21" s="170">
        <v>19</v>
      </c>
      <c r="B21" s="116"/>
      <c r="C21" s="290"/>
      <c r="D21" s="290"/>
      <c r="E21" s="117"/>
      <c r="F21" s="117"/>
      <c r="G21" s="118"/>
      <c r="H21" s="158">
        <f t="shared" si="7"/>
        <v>0</v>
      </c>
      <c r="I21" s="119">
        <f t="shared" si="4"/>
        <v>0</v>
      </c>
      <c r="J21" s="305">
        <f t="shared" si="0"/>
        <v>1</v>
      </c>
      <c r="K21" s="98">
        <f t="shared" si="1"/>
        <v>0</v>
      </c>
      <c r="L21" s="99"/>
      <c r="M21" s="177">
        <f t="shared" si="2"/>
      </c>
      <c r="N21" s="137"/>
      <c r="O21" s="164">
        <f t="shared" si="8"/>
        <v>0</v>
      </c>
      <c r="P21" s="97">
        <f t="shared" si="3"/>
        <v>1</v>
      </c>
      <c r="Q21" s="125">
        <f t="shared" si="5"/>
        <v>0</v>
      </c>
      <c r="R2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המרכז",IF(Q21=0,"",(IF(Q21/'ראשי-פרטים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1" s="99"/>
      <c r="T21" s="177">
        <f t="shared" si="6"/>
      </c>
      <c r="U21" s="141"/>
    </row>
    <row r="22" spans="1:21" s="95" customFormat="1" ht="24" customHeight="1">
      <c r="A22" s="170">
        <v>20</v>
      </c>
      <c r="B22" s="116"/>
      <c r="C22" s="290"/>
      <c r="D22" s="290"/>
      <c r="E22" s="117"/>
      <c r="F22" s="117"/>
      <c r="G22" s="118"/>
      <c r="H22" s="158">
        <f t="shared" si="7"/>
        <v>0</v>
      </c>
      <c r="I22" s="119">
        <f t="shared" si="4"/>
        <v>0</v>
      </c>
      <c r="J22" s="305">
        <f t="shared" si="0"/>
        <v>1</v>
      </c>
      <c r="K22" s="98">
        <f t="shared" si="1"/>
        <v>0</v>
      </c>
      <c r="L22" s="99"/>
      <c r="M22" s="177">
        <f t="shared" si="2"/>
      </c>
      <c r="N22" s="137"/>
      <c r="O22" s="164">
        <f t="shared" si="8"/>
        <v>0</v>
      </c>
      <c r="P22" s="97">
        <f t="shared" si="3"/>
        <v>1</v>
      </c>
      <c r="Q22" s="125">
        <f t="shared" si="5"/>
        <v>0</v>
      </c>
      <c r="R2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המרכז",IF(Q22=0,"",(IF(Q22/'ראשי-פרטים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2" s="99"/>
      <c r="T22" s="177">
        <f t="shared" si="6"/>
      </c>
      <c r="U22" s="141"/>
    </row>
    <row r="23" spans="1:21" s="95" customFormat="1" ht="24" customHeight="1">
      <c r="A23" s="170">
        <v>21</v>
      </c>
      <c r="B23" s="116"/>
      <c r="C23" s="290"/>
      <c r="D23" s="290"/>
      <c r="E23" s="117"/>
      <c r="F23" s="117"/>
      <c r="G23" s="118"/>
      <c r="H23" s="158">
        <f t="shared" si="7"/>
        <v>0</v>
      </c>
      <c r="I23" s="119">
        <f t="shared" si="4"/>
        <v>0</v>
      </c>
      <c r="J23" s="305">
        <f t="shared" si="0"/>
        <v>1</v>
      </c>
      <c r="K23" s="98">
        <f t="shared" si="1"/>
        <v>0</v>
      </c>
      <c r="L23" s="99"/>
      <c r="M23" s="177">
        <f t="shared" si="2"/>
      </c>
      <c r="N23" s="137"/>
      <c r="O23" s="164">
        <f t="shared" si="8"/>
        <v>0</v>
      </c>
      <c r="P23" s="97">
        <f t="shared" si="3"/>
        <v>1</v>
      </c>
      <c r="Q23" s="125">
        <f t="shared" si="5"/>
        <v>0</v>
      </c>
      <c r="R2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המרכז",IF(Q23=0,"",(IF(Q23/'ראשי-פרטים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3" s="99"/>
      <c r="T23" s="177">
        <f t="shared" si="6"/>
      </c>
      <c r="U23" s="141"/>
    </row>
    <row r="24" spans="1:21" s="95" customFormat="1" ht="24" customHeight="1">
      <c r="A24" s="170">
        <v>22</v>
      </c>
      <c r="B24" s="116"/>
      <c r="C24" s="290"/>
      <c r="D24" s="290"/>
      <c r="E24" s="117"/>
      <c r="F24" s="117"/>
      <c r="G24" s="118"/>
      <c r="H24" s="158">
        <f t="shared" si="7"/>
        <v>0</v>
      </c>
      <c r="I24" s="119">
        <f t="shared" si="4"/>
        <v>0</v>
      </c>
      <c r="J24" s="305">
        <f t="shared" si="0"/>
        <v>1</v>
      </c>
      <c r="K24" s="98">
        <f t="shared" si="1"/>
        <v>0</v>
      </c>
      <c r="L24" s="99"/>
      <c r="M24" s="177">
        <f t="shared" si="2"/>
      </c>
      <c r="N24" s="137"/>
      <c r="O24" s="164">
        <f t="shared" si="8"/>
        <v>0</v>
      </c>
      <c r="P24" s="97">
        <f t="shared" si="3"/>
        <v>1</v>
      </c>
      <c r="Q24" s="125">
        <f t="shared" si="5"/>
        <v>0</v>
      </c>
      <c r="R2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המרכז",IF(Q24=0,"",(IF(Q24/'ראשי-פרטים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4" s="99"/>
      <c r="T24" s="177">
        <f t="shared" si="6"/>
      </c>
      <c r="U24" s="141"/>
    </row>
    <row r="25" spans="1:21" s="95" customFormat="1" ht="24" customHeight="1">
      <c r="A25" s="170">
        <v>23</v>
      </c>
      <c r="B25" s="116"/>
      <c r="C25" s="290"/>
      <c r="D25" s="290"/>
      <c r="E25" s="117"/>
      <c r="F25" s="117"/>
      <c r="G25" s="118"/>
      <c r="H25" s="158">
        <f t="shared" si="7"/>
        <v>0</v>
      </c>
      <c r="I25" s="119">
        <f t="shared" si="4"/>
        <v>0</v>
      </c>
      <c r="J25" s="305">
        <f t="shared" si="0"/>
        <v>1</v>
      </c>
      <c r="K25" s="98">
        <f t="shared" si="1"/>
        <v>0</v>
      </c>
      <c r="L25" s="99"/>
      <c r="M25" s="177">
        <f t="shared" si="2"/>
      </c>
      <c r="N25" s="137"/>
      <c r="O25" s="164">
        <f t="shared" si="8"/>
        <v>0</v>
      </c>
      <c r="P25" s="97">
        <f t="shared" si="3"/>
        <v>1</v>
      </c>
      <c r="Q25" s="125">
        <f t="shared" si="5"/>
        <v>0</v>
      </c>
      <c r="R2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המרכז",IF(Q25=0,"",(IF(Q25/'ראשי-פרטים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5" s="99"/>
      <c r="T25" s="177">
        <f t="shared" si="6"/>
      </c>
      <c r="U25" s="141"/>
    </row>
    <row r="26" spans="1:21" s="95" customFormat="1" ht="24" customHeight="1">
      <c r="A26" s="170">
        <v>24</v>
      </c>
      <c r="B26" s="116"/>
      <c r="C26" s="290"/>
      <c r="D26" s="290"/>
      <c r="E26" s="117"/>
      <c r="F26" s="117"/>
      <c r="G26" s="118"/>
      <c r="H26" s="158">
        <f t="shared" si="7"/>
        <v>0</v>
      </c>
      <c r="I26" s="119">
        <f t="shared" si="4"/>
        <v>0</v>
      </c>
      <c r="J26" s="305">
        <f t="shared" si="0"/>
        <v>1</v>
      </c>
      <c r="K26" s="98">
        <f t="shared" si="1"/>
        <v>0</v>
      </c>
      <c r="L26" s="99"/>
      <c r="M26" s="177">
        <f t="shared" si="2"/>
      </c>
      <c r="N26" s="137"/>
      <c r="O26" s="164">
        <f t="shared" si="8"/>
        <v>0</v>
      </c>
      <c r="P26" s="97">
        <f t="shared" si="3"/>
        <v>1</v>
      </c>
      <c r="Q26" s="125">
        <f t="shared" si="5"/>
        <v>0</v>
      </c>
      <c r="R2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המרכז",IF(Q26=0,"",(IF(Q26/'ראשי-פרטים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6" s="99"/>
      <c r="T26" s="177">
        <f t="shared" si="6"/>
      </c>
      <c r="U26" s="141"/>
    </row>
    <row r="27" spans="1:21" s="95" customFormat="1" ht="24" customHeight="1">
      <c r="A27" s="170">
        <v>25</v>
      </c>
      <c r="B27" s="116"/>
      <c r="C27" s="290"/>
      <c r="D27" s="290"/>
      <c r="E27" s="117"/>
      <c r="F27" s="117"/>
      <c r="G27" s="118"/>
      <c r="H27" s="158">
        <f t="shared" si="7"/>
        <v>0</v>
      </c>
      <c r="I27" s="119">
        <f t="shared" si="4"/>
        <v>0</v>
      </c>
      <c r="J27" s="305">
        <f t="shared" si="0"/>
        <v>1</v>
      </c>
      <c r="K27" s="98">
        <f t="shared" si="1"/>
        <v>0</v>
      </c>
      <c r="L27" s="99"/>
      <c r="M27" s="177">
        <f t="shared" si="2"/>
      </c>
      <c r="N27" s="137"/>
      <c r="O27" s="164">
        <f t="shared" si="8"/>
        <v>0</v>
      </c>
      <c r="P27" s="97">
        <f t="shared" si="3"/>
        <v>1</v>
      </c>
      <c r="Q27" s="125">
        <f t="shared" si="5"/>
        <v>0</v>
      </c>
      <c r="R2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המרכז",IF(Q27=0,"",(IF(Q27/'ראשי-פרטים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7" s="99"/>
      <c r="T27" s="177">
        <f t="shared" si="6"/>
      </c>
      <c r="U27" s="141"/>
    </row>
    <row r="28" spans="1:21" s="95" customFormat="1" ht="24" customHeight="1">
      <c r="A28" s="170">
        <v>26</v>
      </c>
      <c r="B28" s="116"/>
      <c r="C28" s="290"/>
      <c r="D28" s="290"/>
      <c r="E28" s="117"/>
      <c r="F28" s="117"/>
      <c r="G28" s="118"/>
      <c r="H28" s="158">
        <f t="shared" si="7"/>
        <v>0</v>
      </c>
      <c r="I28" s="119">
        <f t="shared" si="4"/>
        <v>0</v>
      </c>
      <c r="J28" s="305">
        <f t="shared" si="0"/>
        <v>1</v>
      </c>
      <c r="K28" s="98">
        <f t="shared" si="1"/>
        <v>0</v>
      </c>
      <c r="L28" s="99"/>
      <c r="M28" s="177">
        <f t="shared" si="2"/>
      </c>
      <c r="N28" s="137"/>
      <c r="O28" s="164">
        <f t="shared" si="8"/>
        <v>0</v>
      </c>
      <c r="P28" s="97">
        <f t="shared" si="3"/>
        <v>1</v>
      </c>
      <c r="Q28" s="125">
        <f t="shared" si="5"/>
        <v>0</v>
      </c>
      <c r="R2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המרכז",IF(Q28=0,"",(IF(Q28/'ראשי-פרטים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8" s="99"/>
      <c r="T28" s="177">
        <f t="shared" si="6"/>
      </c>
      <c r="U28" s="141"/>
    </row>
    <row r="29" spans="1:21" s="95" customFormat="1" ht="24" customHeight="1">
      <c r="A29" s="170">
        <v>27</v>
      </c>
      <c r="B29" s="116"/>
      <c r="C29" s="290"/>
      <c r="D29" s="290"/>
      <c r="E29" s="117"/>
      <c r="F29" s="117"/>
      <c r="G29" s="118"/>
      <c r="H29" s="158">
        <f t="shared" si="7"/>
        <v>0</v>
      </c>
      <c r="I29" s="119">
        <f t="shared" si="4"/>
        <v>0</v>
      </c>
      <c r="J29" s="305">
        <f t="shared" si="0"/>
        <v>1</v>
      </c>
      <c r="K29" s="98">
        <f t="shared" si="1"/>
        <v>0</v>
      </c>
      <c r="L29" s="99"/>
      <c r="M29" s="177">
        <f t="shared" si="2"/>
      </c>
      <c r="N29" s="137"/>
      <c r="O29" s="164">
        <f t="shared" si="8"/>
        <v>0</v>
      </c>
      <c r="P29" s="97">
        <f t="shared" si="3"/>
        <v>1</v>
      </c>
      <c r="Q29" s="125">
        <f t="shared" si="5"/>
        <v>0</v>
      </c>
      <c r="R2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המרכז",IF(Q29=0,"",(IF(Q29/'ראשי-פרטים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29" s="99"/>
      <c r="T29" s="177">
        <f t="shared" si="6"/>
      </c>
      <c r="U29" s="141"/>
    </row>
    <row r="30" spans="1:21" s="95" customFormat="1" ht="24" customHeight="1">
      <c r="A30" s="170">
        <v>28</v>
      </c>
      <c r="B30" s="116"/>
      <c r="C30" s="290"/>
      <c r="D30" s="290"/>
      <c r="E30" s="117"/>
      <c r="F30" s="117"/>
      <c r="G30" s="118"/>
      <c r="H30" s="158">
        <f t="shared" si="7"/>
        <v>0</v>
      </c>
      <c r="I30" s="119">
        <f t="shared" si="4"/>
        <v>0</v>
      </c>
      <c r="J30" s="305">
        <f t="shared" si="0"/>
        <v>1</v>
      </c>
      <c r="K30" s="98">
        <f t="shared" si="1"/>
        <v>0</v>
      </c>
      <c r="L30" s="99"/>
      <c r="M30" s="177">
        <f t="shared" si="2"/>
      </c>
      <c r="N30" s="137"/>
      <c r="O30" s="164">
        <f t="shared" si="8"/>
        <v>0</v>
      </c>
      <c r="P30" s="97">
        <f t="shared" si="3"/>
        <v>1</v>
      </c>
      <c r="Q30" s="125">
        <f t="shared" si="5"/>
        <v>0</v>
      </c>
      <c r="R3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המרכז",IF(Q30=0,"",(IF(Q30/'ראשי-פרטים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0" s="99"/>
      <c r="T30" s="177">
        <f t="shared" si="6"/>
      </c>
      <c r="U30" s="141"/>
    </row>
    <row r="31" spans="1:21" s="95" customFormat="1" ht="24" customHeight="1">
      <c r="A31" s="170">
        <v>29</v>
      </c>
      <c r="B31" s="116"/>
      <c r="C31" s="290"/>
      <c r="D31" s="290"/>
      <c r="E31" s="117"/>
      <c r="F31" s="117"/>
      <c r="G31" s="118"/>
      <c r="H31" s="158">
        <f t="shared" si="7"/>
        <v>0</v>
      </c>
      <c r="I31" s="119">
        <f t="shared" si="4"/>
        <v>0</v>
      </c>
      <c r="J31" s="305">
        <f t="shared" si="0"/>
        <v>1</v>
      </c>
      <c r="K31" s="98">
        <f t="shared" si="1"/>
        <v>0</v>
      </c>
      <c r="L31" s="99"/>
      <c r="M31" s="177">
        <f t="shared" si="2"/>
      </c>
      <c r="N31" s="137"/>
      <c r="O31" s="164">
        <f t="shared" si="8"/>
        <v>0</v>
      </c>
      <c r="P31" s="97">
        <f t="shared" si="3"/>
        <v>1</v>
      </c>
      <c r="Q31" s="125">
        <f t="shared" si="5"/>
        <v>0</v>
      </c>
      <c r="R3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המרכז",IF(Q31=0,"",(IF(Q31/'ראשי-פרטים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1" s="99"/>
      <c r="T31" s="177">
        <f t="shared" si="6"/>
      </c>
      <c r="U31" s="141"/>
    </row>
    <row r="32" spans="1:21" s="95" customFormat="1" ht="24" customHeight="1">
      <c r="A32" s="170">
        <v>30</v>
      </c>
      <c r="B32" s="116"/>
      <c r="C32" s="290"/>
      <c r="D32" s="290"/>
      <c r="E32" s="117"/>
      <c r="F32" s="117"/>
      <c r="G32" s="118"/>
      <c r="H32" s="158">
        <f t="shared" si="7"/>
        <v>0</v>
      </c>
      <c r="I32" s="119">
        <f t="shared" si="4"/>
        <v>0</v>
      </c>
      <c r="J32" s="305">
        <f t="shared" si="0"/>
        <v>1</v>
      </c>
      <c r="K32" s="98">
        <f t="shared" si="1"/>
        <v>0</v>
      </c>
      <c r="L32" s="99"/>
      <c r="M32" s="177">
        <f t="shared" si="2"/>
      </c>
      <c r="N32" s="137"/>
      <c r="O32" s="164">
        <f t="shared" si="8"/>
        <v>0</v>
      </c>
      <c r="P32" s="97">
        <f t="shared" si="3"/>
        <v>1</v>
      </c>
      <c r="Q32" s="125">
        <f t="shared" si="5"/>
        <v>0</v>
      </c>
      <c r="R3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המרכז",IF(Q32=0,"",(IF(Q32/'ראשי-פרטים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2" s="99"/>
      <c r="T32" s="177">
        <f t="shared" si="6"/>
      </c>
      <c r="U32" s="141"/>
    </row>
    <row r="33" spans="1:21" s="95" customFormat="1" ht="24" customHeight="1">
      <c r="A33" s="170">
        <v>31</v>
      </c>
      <c r="B33" s="116"/>
      <c r="C33" s="290"/>
      <c r="D33" s="290"/>
      <c r="E33" s="117"/>
      <c r="F33" s="117"/>
      <c r="G33" s="118"/>
      <c r="H33" s="158">
        <f t="shared" si="7"/>
        <v>0</v>
      </c>
      <c r="I33" s="119">
        <f t="shared" si="4"/>
        <v>0</v>
      </c>
      <c r="J33" s="305">
        <f t="shared" si="0"/>
        <v>1</v>
      </c>
      <c r="K33" s="98">
        <f t="shared" si="1"/>
        <v>0</v>
      </c>
      <c r="L33" s="99"/>
      <c r="M33" s="177">
        <f t="shared" si="2"/>
      </c>
      <c r="N33" s="137"/>
      <c r="O33" s="164">
        <f t="shared" si="8"/>
        <v>0</v>
      </c>
      <c r="P33" s="97">
        <f t="shared" si="3"/>
        <v>1</v>
      </c>
      <c r="Q33" s="125">
        <f t="shared" si="5"/>
        <v>0</v>
      </c>
      <c r="R33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המרכז",IF(Q33=0,"",(IF(Q33/'ראשי-פרטים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3" s="99"/>
      <c r="T33" s="177">
        <f t="shared" si="6"/>
      </c>
      <c r="U33" s="141"/>
    </row>
    <row r="34" spans="1:21" s="95" customFormat="1" ht="24" customHeight="1">
      <c r="A34" s="170">
        <v>32</v>
      </c>
      <c r="B34" s="116"/>
      <c r="C34" s="290"/>
      <c r="D34" s="290"/>
      <c r="E34" s="117"/>
      <c r="F34" s="117"/>
      <c r="G34" s="118"/>
      <c r="H34" s="158">
        <f t="shared" si="7"/>
        <v>0</v>
      </c>
      <c r="I34" s="119">
        <f t="shared" si="4"/>
        <v>0</v>
      </c>
      <c r="J34" s="305">
        <f t="shared" si="0"/>
        <v>1</v>
      </c>
      <c r="K34" s="98">
        <f t="shared" si="1"/>
        <v>0</v>
      </c>
      <c r="L34" s="99"/>
      <c r="M34" s="177">
        <f t="shared" si="2"/>
      </c>
      <c r="N34" s="137"/>
      <c r="O34" s="164">
        <f t="shared" si="8"/>
        <v>0</v>
      </c>
      <c r="P34" s="97">
        <f t="shared" si="3"/>
        <v>1</v>
      </c>
      <c r="Q34" s="125">
        <f t="shared" si="5"/>
        <v>0</v>
      </c>
      <c r="R34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המרכז",IF(Q34=0,"",(IF(Q34/'ראשי-פרטים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4" s="99"/>
      <c r="T34" s="177">
        <f t="shared" si="6"/>
      </c>
      <c r="U34" s="141"/>
    </row>
    <row r="35" spans="1:21" s="95" customFormat="1" ht="24" customHeight="1">
      <c r="A35" s="170">
        <v>33</v>
      </c>
      <c r="B35" s="116"/>
      <c r="C35" s="290"/>
      <c r="D35" s="290"/>
      <c r="E35" s="117"/>
      <c r="F35" s="117"/>
      <c r="G35" s="118"/>
      <c r="H35" s="158">
        <f t="shared" si="7"/>
        <v>0</v>
      </c>
      <c r="I35" s="119">
        <f t="shared" si="4"/>
        <v>0</v>
      </c>
      <c r="J35" s="305">
        <f t="shared" si="0"/>
        <v>1</v>
      </c>
      <c r="K35" s="98">
        <f t="shared" si="1"/>
        <v>0</v>
      </c>
      <c r="L35" s="99"/>
      <c r="M35" s="177">
        <f t="shared" si="2"/>
      </c>
      <c r="N35" s="137"/>
      <c r="O35" s="164">
        <f t="shared" si="8"/>
        <v>0</v>
      </c>
      <c r="P35" s="97">
        <f t="shared" si="3"/>
        <v>1</v>
      </c>
      <c r="Q35" s="125">
        <f t="shared" si="5"/>
        <v>0</v>
      </c>
      <c r="R35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המרכז",IF(Q35=0,"",(IF(Q35/'ראשי-פרטים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5" s="99"/>
      <c r="T35" s="177">
        <f t="shared" si="6"/>
      </c>
      <c r="U35" s="141"/>
    </row>
    <row r="36" spans="1:21" s="95" customFormat="1" ht="24" customHeight="1">
      <c r="A36" s="170">
        <v>34</v>
      </c>
      <c r="B36" s="116"/>
      <c r="C36" s="290"/>
      <c r="D36" s="290"/>
      <c r="E36" s="117"/>
      <c r="F36" s="117"/>
      <c r="G36" s="118"/>
      <c r="H36" s="158">
        <f t="shared" si="7"/>
        <v>0</v>
      </c>
      <c r="I36" s="119">
        <f t="shared" si="4"/>
        <v>0</v>
      </c>
      <c r="J36" s="305">
        <f t="shared" si="0"/>
        <v>1</v>
      </c>
      <c r="K36" s="98">
        <f t="shared" si="1"/>
        <v>0</v>
      </c>
      <c r="L36" s="99"/>
      <c r="M36" s="177">
        <f t="shared" si="2"/>
      </c>
      <c r="N36" s="137"/>
      <c r="O36" s="164">
        <f t="shared" si="8"/>
        <v>0</v>
      </c>
      <c r="P36" s="97">
        <f t="shared" si="3"/>
        <v>1</v>
      </c>
      <c r="Q36" s="125">
        <f t="shared" si="5"/>
        <v>0</v>
      </c>
      <c r="R36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המרכז",IF(Q36=0,"",(IF(Q36/'ראשי-פרטים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6" s="99"/>
      <c r="T36" s="177">
        <f t="shared" si="6"/>
      </c>
      <c r="U36" s="141"/>
    </row>
    <row r="37" spans="1:21" s="95" customFormat="1" ht="24" customHeight="1">
      <c r="A37" s="170">
        <v>35</v>
      </c>
      <c r="B37" s="116"/>
      <c r="C37" s="290"/>
      <c r="D37" s="290"/>
      <c r="E37" s="117"/>
      <c r="F37" s="117"/>
      <c r="G37" s="118"/>
      <c r="H37" s="158">
        <f t="shared" si="7"/>
        <v>0</v>
      </c>
      <c r="I37" s="119">
        <f t="shared" si="4"/>
        <v>0</v>
      </c>
      <c r="J37" s="305">
        <f t="shared" si="0"/>
        <v>1</v>
      </c>
      <c r="K37" s="98">
        <f t="shared" si="1"/>
        <v>0</v>
      </c>
      <c r="L37" s="99"/>
      <c r="M37" s="177">
        <f t="shared" si="2"/>
      </c>
      <c r="N37" s="137"/>
      <c r="O37" s="164">
        <f t="shared" si="8"/>
        <v>0</v>
      </c>
      <c r="P37" s="97">
        <f t="shared" si="3"/>
        <v>1</v>
      </c>
      <c r="Q37" s="125">
        <f t="shared" si="5"/>
        <v>0</v>
      </c>
      <c r="R37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המרכז",IF(Q37=0,"",(IF(Q37/'ראשי-פרטים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7" s="99"/>
      <c r="T37" s="177">
        <f t="shared" si="6"/>
      </c>
      <c r="U37" s="141"/>
    </row>
    <row r="38" spans="1:21" s="95" customFormat="1" ht="24" customHeight="1">
      <c r="A38" s="170">
        <v>36</v>
      </c>
      <c r="B38" s="116"/>
      <c r="C38" s="290"/>
      <c r="D38" s="291"/>
      <c r="E38" s="117"/>
      <c r="F38" s="117"/>
      <c r="G38" s="118"/>
      <c r="H38" s="158">
        <f t="shared" si="7"/>
        <v>0</v>
      </c>
      <c r="I38" s="119">
        <f t="shared" si="4"/>
        <v>0</v>
      </c>
      <c r="J38" s="305">
        <f t="shared" si="0"/>
        <v>1</v>
      </c>
      <c r="K38" s="98">
        <f t="shared" si="1"/>
        <v>0</v>
      </c>
      <c r="L38" s="99"/>
      <c r="M38" s="177">
        <f t="shared" si="2"/>
      </c>
      <c r="N38" s="137"/>
      <c r="O38" s="164">
        <f t="shared" si="8"/>
        <v>0</v>
      </c>
      <c r="P38" s="97">
        <f t="shared" si="3"/>
        <v>1</v>
      </c>
      <c r="Q38" s="125">
        <f t="shared" si="5"/>
        <v>0</v>
      </c>
      <c r="R38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המרכז",IF(Q38=0,"",(IF(Q38/'ראשי-פרטים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8" s="99"/>
      <c r="T38" s="177">
        <f t="shared" si="6"/>
      </c>
      <c r="U38" s="141"/>
    </row>
    <row r="39" spans="1:21" s="95" customFormat="1" ht="24" customHeight="1">
      <c r="A39" s="170">
        <v>37</v>
      </c>
      <c r="B39" s="116"/>
      <c r="C39" s="291"/>
      <c r="D39" s="290"/>
      <c r="E39" s="251"/>
      <c r="F39" s="251"/>
      <c r="G39" s="118"/>
      <c r="H39" s="158">
        <f t="shared" si="7"/>
        <v>0</v>
      </c>
      <c r="I39" s="119">
        <f t="shared" si="4"/>
        <v>0</v>
      </c>
      <c r="J39" s="305">
        <f t="shared" si="0"/>
        <v>1</v>
      </c>
      <c r="K39" s="98">
        <f t="shared" si="1"/>
        <v>0</v>
      </c>
      <c r="L39" s="99"/>
      <c r="M39" s="177">
        <f t="shared" si="2"/>
      </c>
      <c r="N39" s="137"/>
      <c r="O39" s="164">
        <f t="shared" si="8"/>
        <v>0</v>
      </c>
      <c r="P39" s="97">
        <f t="shared" si="3"/>
        <v>1</v>
      </c>
      <c r="Q39" s="125">
        <f t="shared" si="5"/>
        <v>0</v>
      </c>
      <c r="R39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המרכז",IF(Q39=0,"",(IF(Q39/'ראשי-פרטים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39" s="99"/>
      <c r="T39" s="177">
        <f t="shared" si="6"/>
      </c>
      <c r="U39" s="141"/>
    </row>
    <row r="40" spans="1:21" s="95" customFormat="1" ht="24" customHeight="1">
      <c r="A40" s="170">
        <v>38</v>
      </c>
      <c r="B40" s="116"/>
      <c r="C40" s="290"/>
      <c r="D40" s="291"/>
      <c r="E40" s="117"/>
      <c r="F40" s="117"/>
      <c r="G40" s="118"/>
      <c r="H40" s="158">
        <f t="shared" si="7"/>
        <v>0</v>
      </c>
      <c r="I40" s="119">
        <f t="shared" si="4"/>
        <v>0</v>
      </c>
      <c r="J40" s="305">
        <f t="shared" si="0"/>
        <v>1</v>
      </c>
      <c r="K40" s="98">
        <f t="shared" si="1"/>
        <v>0</v>
      </c>
      <c r="L40" s="99"/>
      <c r="M40" s="177">
        <f t="shared" si="2"/>
      </c>
      <c r="N40" s="137"/>
      <c r="O40" s="164">
        <f t="shared" si="8"/>
        <v>0</v>
      </c>
      <c r="P40" s="97">
        <f t="shared" si="3"/>
        <v>1</v>
      </c>
      <c r="Q40" s="125">
        <f t="shared" si="5"/>
        <v>0</v>
      </c>
      <c r="R40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המרכז",IF(Q40=0,"",(IF(Q40/'ראשי-פרטים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0" s="99"/>
      <c r="T40" s="177">
        <f t="shared" si="6"/>
      </c>
      <c r="U40" s="141"/>
    </row>
    <row r="41" spans="1:21" s="95" customFormat="1" ht="24" customHeight="1">
      <c r="A41" s="170">
        <v>39</v>
      </c>
      <c r="B41" s="116"/>
      <c r="C41" s="290"/>
      <c r="D41" s="290"/>
      <c r="E41" s="117"/>
      <c r="F41" s="117"/>
      <c r="G41" s="118"/>
      <c r="H41" s="158">
        <f t="shared" si="7"/>
        <v>0</v>
      </c>
      <c r="I41" s="119">
        <f t="shared" si="4"/>
        <v>0</v>
      </c>
      <c r="J41" s="305">
        <f t="shared" si="0"/>
        <v>1</v>
      </c>
      <c r="K41" s="98">
        <f t="shared" si="1"/>
        <v>0</v>
      </c>
      <c r="L41" s="99"/>
      <c r="M41" s="177">
        <f t="shared" si="2"/>
      </c>
      <c r="N41" s="137"/>
      <c r="O41" s="164">
        <f t="shared" si="8"/>
        <v>0</v>
      </c>
      <c r="P41" s="97">
        <f t="shared" si="3"/>
        <v>1</v>
      </c>
      <c r="Q41" s="125">
        <f t="shared" si="5"/>
        <v>0</v>
      </c>
      <c r="R41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המרכז",IF(Q41=0,"",(IF(Q41/'ראשי-פרטים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1" s="99"/>
      <c r="T41" s="177">
        <f t="shared" si="6"/>
      </c>
      <c r="U41" s="141"/>
    </row>
    <row r="42" spans="1:21" s="95" customFormat="1" ht="24" customHeight="1">
      <c r="A42" s="170">
        <v>40</v>
      </c>
      <c r="B42" s="116"/>
      <c r="C42" s="290"/>
      <c r="D42" s="290"/>
      <c r="E42" s="117"/>
      <c r="F42" s="117"/>
      <c r="G42" s="118"/>
      <c r="H42" s="158">
        <f t="shared" si="7"/>
        <v>0</v>
      </c>
      <c r="I42" s="119">
        <f t="shared" si="4"/>
        <v>0</v>
      </c>
      <c r="J42" s="306">
        <f t="shared" si="0"/>
        <v>1</v>
      </c>
      <c r="K42" s="98">
        <f t="shared" si="1"/>
        <v>0</v>
      </c>
      <c r="L42" s="172"/>
      <c r="M42" s="178">
        <f t="shared" si="2"/>
      </c>
      <c r="N42" s="137"/>
      <c r="O42" s="164">
        <f t="shared" si="8"/>
        <v>0</v>
      </c>
      <c r="P42" s="171">
        <f t="shared" si="3"/>
        <v>1</v>
      </c>
      <c r="Q42" s="173">
        <f t="shared" si="5"/>
        <v>0</v>
      </c>
      <c r="R42" s="292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המרכז",IF(Q42=0,"",(IF(Q42/'ראשי-פרטים כלליים וריכוז הוצאות'!$J$30&gt;0.299999,"שים לב: זהו קבלן משנה עיקרי ונדרש תקציב ברמת חברה",""))))</f>
        <v>תקציבאי: נא מלא פרטיך בגליון המרכז</v>
      </c>
      <c r="S42" s="172"/>
      <c r="T42" s="178">
        <f t="shared" si="6"/>
      </c>
      <c r="U42" s="141"/>
    </row>
    <row r="43" spans="1:21" s="95" customFormat="1" ht="24" customHeight="1">
      <c r="A43" s="38"/>
      <c r="B43" s="36" t="s">
        <v>4</v>
      </c>
      <c r="C43" s="35"/>
      <c r="D43" s="35"/>
      <c r="E43" s="35"/>
      <c r="F43" s="35"/>
      <c r="G43" s="223" t="s">
        <v>99</v>
      </c>
      <c r="H43" s="183">
        <f>SUMIF($D$3:$D$42,"ארץ",$H$3:$H$42)</f>
        <v>0</v>
      </c>
      <c r="I43" s="174"/>
      <c r="J43" s="222" t="s">
        <v>99</v>
      </c>
      <c r="K43" s="221">
        <f>SUMIF($D$3:$D$42,"ארץ",$K$3:$K$42)</f>
        <v>0</v>
      </c>
      <c r="L43" s="98"/>
      <c r="M43" s="181"/>
      <c r="N43" s="137"/>
      <c r="O43" s="148"/>
      <c r="P43" s="224" t="s">
        <v>99</v>
      </c>
      <c r="Q43" s="225">
        <f>SUMIF($D$3:$D$42,"ארץ",$Q$3:$Q$42)</f>
        <v>0</v>
      </c>
      <c r="R43" s="225"/>
      <c r="S43" s="125"/>
      <c r="T43" s="179"/>
      <c r="U43" s="141"/>
    </row>
    <row r="44" spans="1:21" s="95" customFormat="1" ht="24" customHeight="1">
      <c r="A44" s="38"/>
      <c r="B44" s="36"/>
      <c r="C44" s="35"/>
      <c r="D44" s="35"/>
      <c r="E44" s="35"/>
      <c r="F44" s="35"/>
      <c r="G44" s="223" t="s">
        <v>111</v>
      </c>
      <c r="H44" s="183">
        <f>SUMIF($D$3:$D$42,"חו”ל",$H$3:$H$42)</f>
        <v>0</v>
      </c>
      <c r="I44" s="174"/>
      <c r="J44" s="222" t="s">
        <v>111</v>
      </c>
      <c r="K44" s="221">
        <f>SUMIF($D$3:$D$42,"חו”ל",$K$3:$K$42)</f>
        <v>0</v>
      </c>
      <c r="L44" s="98"/>
      <c r="M44" s="181"/>
      <c r="N44" s="137"/>
      <c r="O44" s="148"/>
      <c r="P44" s="224" t="s">
        <v>111</v>
      </c>
      <c r="Q44" s="225">
        <f>SUMIF($D$3:$D$42,"חו”ל",$Q$3:$Q$42)</f>
        <v>0</v>
      </c>
      <c r="R44" s="225"/>
      <c r="S44" s="125"/>
      <c r="T44" s="179"/>
      <c r="U44" s="141"/>
    </row>
    <row r="45" spans="1:21" s="95" customFormat="1" ht="24" customHeight="1" thickBot="1">
      <c r="A45" s="38"/>
      <c r="B45" s="36"/>
      <c r="C45" s="35"/>
      <c r="D45" s="35"/>
      <c r="E45" s="35"/>
      <c r="F45" s="35"/>
      <c r="G45" s="223" t="s">
        <v>102</v>
      </c>
      <c r="H45" s="183">
        <f>H43+H44</f>
        <v>0</v>
      </c>
      <c r="I45" s="174"/>
      <c r="J45" s="222" t="s">
        <v>102</v>
      </c>
      <c r="K45" s="221">
        <f>K43+K44</f>
        <v>0</v>
      </c>
      <c r="L45" s="98"/>
      <c r="M45" s="181"/>
      <c r="N45" s="138"/>
      <c r="O45" s="148"/>
      <c r="P45" s="224" t="s">
        <v>102</v>
      </c>
      <c r="Q45" s="225">
        <f>Q43+Q44</f>
        <v>0</v>
      </c>
      <c r="R45" s="225"/>
      <c r="S45" s="125"/>
      <c r="T45" s="179"/>
      <c r="U45" s="142"/>
    </row>
    <row r="46" spans="13:20" ht="12.75">
      <c r="M46" s="96"/>
      <c r="N46" s="94"/>
      <c r="T46" s="96"/>
    </row>
    <row r="47" ht="12.75">
      <c r="N47" s="94"/>
    </row>
    <row r="48" spans="1:20" ht="12.75" customHeight="1">
      <c r="A48" s="446" t="s">
        <v>85</v>
      </c>
      <c r="B48" s="446"/>
      <c r="L48" s="446" t="s">
        <v>83</v>
      </c>
      <c r="M48" s="446"/>
      <c r="S48" s="446" t="s">
        <v>83</v>
      </c>
      <c r="T48" s="446"/>
    </row>
    <row r="49" spans="1:20" ht="24.75" customHeight="1">
      <c r="A49" s="91" t="s">
        <v>47</v>
      </c>
      <c r="B49" s="64" t="s">
        <v>12</v>
      </c>
      <c r="L49" s="63" t="s">
        <v>59</v>
      </c>
      <c r="M49" s="64" t="s">
        <v>60</v>
      </c>
      <c r="N49" s="94"/>
      <c r="S49" s="63" t="s">
        <v>59</v>
      </c>
      <c r="T49" s="64" t="s">
        <v>60</v>
      </c>
    </row>
    <row r="50" spans="1:20" ht="24.75" customHeight="1">
      <c r="A50" s="65">
        <v>1</v>
      </c>
      <c r="B50" s="66" t="s">
        <v>48</v>
      </c>
      <c r="L50" s="65">
        <v>1</v>
      </c>
      <c r="M50" s="92" t="s">
        <v>57</v>
      </c>
      <c r="N50" s="94"/>
      <c r="S50" s="65">
        <v>1</v>
      </c>
      <c r="T50" s="92" t="s">
        <v>57</v>
      </c>
    </row>
    <row r="51" spans="1:20" ht="24.75" customHeight="1">
      <c r="A51" s="65">
        <v>2</v>
      </c>
      <c r="B51" s="65" t="s">
        <v>49</v>
      </c>
      <c r="L51" s="65">
        <v>2</v>
      </c>
      <c r="M51" s="92" t="s">
        <v>56</v>
      </c>
      <c r="N51" s="94"/>
      <c r="S51" s="65">
        <v>2</v>
      </c>
      <c r="T51" s="92" t="s">
        <v>56</v>
      </c>
    </row>
    <row r="52" spans="1:20" ht="24.75" customHeight="1">
      <c r="A52" s="65">
        <v>3</v>
      </c>
      <c r="B52" s="66" t="s">
        <v>50</v>
      </c>
      <c r="L52" s="65">
        <v>3</v>
      </c>
      <c r="M52" s="92" t="s">
        <v>55</v>
      </c>
      <c r="N52" s="94"/>
      <c r="S52" s="65">
        <v>3</v>
      </c>
      <c r="T52" s="92" t="s">
        <v>55</v>
      </c>
    </row>
    <row r="53" spans="1:20" ht="24.75" customHeight="1">
      <c r="A53" s="65">
        <v>4</v>
      </c>
      <c r="B53" s="66" t="s">
        <v>51</v>
      </c>
      <c r="L53" s="65">
        <v>4</v>
      </c>
      <c r="M53" s="92" t="s">
        <v>58</v>
      </c>
      <c r="N53" s="94"/>
      <c r="S53" s="65">
        <v>4</v>
      </c>
      <c r="T53" s="92" t="s">
        <v>58</v>
      </c>
    </row>
    <row r="54" spans="12:20" ht="24.75" customHeight="1">
      <c r="L54" s="65">
        <v>5</v>
      </c>
      <c r="M54" s="92" t="s">
        <v>87</v>
      </c>
      <c r="N54" s="94"/>
      <c r="S54" s="65">
        <v>5</v>
      </c>
      <c r="T54" s="92" t="s">
        <v>87</v>
      </c>
    </row>
    <row r="55" spans="1:20" ht="26.25" customHeight="1">
      <c r="A55" s="457" t="s">
        <v>97</v>
      </c>
      <c r="B55" s="446"/>
      <c r="L55" s="65">
        <v>6</v>
      </c>
      <c r="M55" s="92" t="s">
        <v>18</v>
      </c>
      <c r="N55" s="94"/>
      <c r="S55" s="65">
        <v>6</v>
      </c>
      <c r="T55" s="92" t="s">
        <v>18</v>
      </c>
    </row>
    <row r="56" spans="1:14" ht="12.75">
      <c r="A56" s="63" t="s">
        <v>98</v>
      </c>
      <c r="B56" s="64" t="s">
        <v>12</v>
      </c>
      <c r="N56" s="94"/>
    </row>
    <row r="57" spans="1:14" ht="12.75">
      <c r="A57" s="65" t="s">
        <v>99</v>
      </c>
      <c r="B57" s="66" t="s">
        <v>100</v>
      </c>
      <c r="N57" s="94"/>
    </row>
    <row r="58" spans="1:14" ht="12.75">
      <c r="A58" s="65" t="s">
        <v>111</v>
      </c>
      <c r="B58" s="66" t="s">
        <v>101</v>
      </c>
      <c r="N58" s="94"/>
    </row>
    <row r="59" ht="12.75">
      <c r="N59" s="94"/>
    </row>
    <row r="60" ht="12.75">
      <c r="N60" s="94"/>
    </row>
  </sheetData>
  <sheetProtection password="CAD0" sheet="1" objects="1" scenarios="1"/>
  <mergeCells count="9">
    <mergeCell ref="A55:B55"/>
    <mergeCell ref="Q1:S1"/>
    <mergeCell ref="L48:M48"/>
    <mergeCell ref="S48:T48"/>
    <mergeCell ref="A1:C1"/>
    <mergeCell ref="A48:B48"/>
    <mergeCell ref="K1:L1"/>
    <mergeCell ref="I1:J1"/>
    <mergeCell ref="O1:P1"/>
  </mergeCells>
  <conditionalFormatting sqref="O3:O42">
    <cfRule type="cellIs" priority="1" dxfId="0" operator="notEqual" stopIfTrue="1">
      <formula>I3</formula>
    </cfRule>
  </conditionalFormatting>
  <conditionalFormatting sqref="K3:K42">
    <cfRule type="cellIs" priority="2" dxfId="2" operator="notEqual" stopIfTrue="1">
      <formula>H3</formula>
    </cfRule>
  </conditionalFormatting>
  <conditionalFormatting sqref="P3:P42 J3:J42">
    <cfRule type="cellIs" priority="3" dxfId="0" operator="notEqual" stopIfTrue="1">
      <formula>1-$M$1</formula>
    </cfRule>
  </conditionalFormatting>
  <conditionalFormatting sqref="R3:R42">
    <cfRule type="expression" priority="4" dxfId="0" stopIfTrue="1">
      <formula>"q1/'ראשי-פרטים כלליים וריכוז הוצאות'!$D$31&gt;0.299999"</formula>
    </cfRule>
  </conditionalFormatting>
  <conditionalFormatting sqref="I3:I42">
    <cfRule type="cellIs" priority="5" dxfId="0" operator="notEqual" stopIfTrue="1">
      <formula>H3</formula>
    </cfRule>
  </conditionalFormatting>
  <dataValidations count="5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בידך לשנות את שתי העמודות מימין וע&quot;י כך לקבוע את הסכום המומלץ.&#10;&#10;על מנת להחזיר את המצב לקדמותו, נא הקישו על ביטול." sqref="K3:K42">
      <formula1>I3*J3</formula1>
      <formula2>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 נא להקיש קוד עלות:" prompt="&#10;הצעת מחיר.&#10;חוזה.&#10;מחירון.   &#10;אמדן." error="הצעת מחיר, &#10;חוזה, &#10;מחירון,&#10;אמדן." sqref="G3:G42">
      <formula1>$B$50:$B$53</formula1>
    </dataValidation>
    <dataValidation type="list" allowBlank="1" showInputMessage="1" showErrorMessage="1" promptTitle="נא  ציין את זהות הקב&quot;מ" prompt="ארץ  -  קב&quot;מ ישראלי&#10;חו&quot;ל  - קב&quot;מ זר" errorTitle="נא בחר ביו קב&quot;מ ארץ לחול" sqref="D3:D42">
      <formula1>$A$57:$A$58</formula1>
    </dataValidation>
    <dataValidation type="decimal" allowBlank="1" showInputMessage="1" showErrorMessage="1" error="נא להזין הסכום בש&quot;ח באופן תקין" sqref="E3:F42">
      <formula1>0</formula1>
      <formula2>999999999</formula2>
    </dataValidation>
  </dataValidations>
  <printOptions horizontalCentered="1" verticalCentered="1"/>
  <pageMargins left="0.27" right="0.43" top="0.17" bottom="0.37" header="0.13" footer="0.23"/>
  <pageSetup fitToHeight="1" fitToWidth="1" horizontalDpi="1200" verticalDpi="1200" orientation="portrait" paperSize="9" scale="56" r:id="rId3"/>
  <headerFooter alignWithMargins="0">
    <oddFooter>&amp;Cעמוד &amp;P מתוך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60"/>
  <sheetViews>
    <sheetView showGridLines="0" rightToLeft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2.75" outlineLevelCol="1"/>
  <cols>
    <col min="1" max="1" width="5.8515625" style="13" bestFit="1" customWidth="1"/>
    <col min="2" max="2" width="25.00390625" style="13" customWidth="1"/>
    <col min="3" max="3" width="24.7109375" style="13" customWidth="1"/>
    <col min="4" max="4" width="13.00390625" style="13" customWidth="1"/>
    <col min="5" max="5" width="7.28125" style="13" customWidth="1"/>
    <col min="6" max="6" width="14.8515625" style="13" customWidth="1"/>
    <col min="7" max="7" width="16.00390625" style="13" customWidth="1"/>
    <col min="8" max="8" width="15.28125" style="13" hidden="1" customWidth="1" outlineLevel="1"/>
    <col min="9" max="9" width="12.421875" style="13" hidden="1" customWidth="1" outlineLevel="1"/>
    <col min="10" max="10" width="13.421875" style="13" hidden="1" customWidth="1" outlineLevel="1"/>
    <col min="11" max="11" width="23.421875" style="13" hidden="1" customWidth="1" outlineLevel="1"/>
    <col min="12" max="12" width="13.57421875" style="13" hidden="1" customWidth="1" outlineLevel="1"/>
    <col min="13" max="13" width="23.8515625" style="13" hidden="1" customWidth="1" outlineLevel="1"/>
    <col min="14" max="14" width="7.57421875" style="13" customWidth="1" collapsed="1"/>
    <col min="15" max="15" width="15.28125" style="13" hidden="1" customWidth="1" outlineLevel="1"/>
    <col min="16" max="16" width="12.421875" style="13" hidden="1" customWidth="1" outlineLevel="1"/>
    <col min="17" max="17" width="13.421875" style="13" hidden="1" customWidth="1" outlineLevel="1"/>
    <col min="18" max="18" width="23.421875" style="13" hidden="1" customWidth="1" outlineLevel="1"/>
    <col min="19" max="19" width="13.7109375" style="13" hidden="1" customWidth="1" outlineLevel="1"/>
    <col min="20" max="20" width="23.8515625" style="13" hidden="1" customWidth="1" outlineLevel="1"/>
    <col min="21" max="21" width="7.421875" style="13" customWidth="1" collapsed="1"/>
    <col min="22" max="16384" width="9.140625" style="13" customWidth="1"/>
  </cols>
  <sheetData>
    <row r="1" spans="1:21" s="32" customFormat="1" ht="39.75" customHeight="1" thickBot="1">
      <c r="A1" s="447" t="s">
        <v>27</v>
      </c>
      <c r="B1" s="448"/>
      <c r="C1" s="448"/>
      <c r="D1" s="75"/>
      <c r="E1" s="31" t="s">
        <v>26</v>
      </c>
      <c r="F1" s="112">
        <f>'ראשי-פרטים כלליים וריכוז הוצאות'!F5</f>
        <v>0</v>
      </c>
      <c r="G1" s="145"/>
      <c r="H1" s="451" t="s">
        <v>163</v>
      </c>
      <c r="I1" s="452"/>
      <c r="J1" s="453"/>
      <c r="K1" s="444" t="s">
        <v>129</v>
      </c>
      <c r="L1" s="445"/>
      <c r="M1" s="293"/>
      <c r="N1" s="135" t="s">
        <v>63</v>
      </c>
      <c r="O1" s="454" t="s">
        <v>164</v>
      </c>
      <c r="P1" s="455"/>
      <c r="Q1" s="456"/>
      <c r="R1" s="449" t="s">
        <v>88</v>
      </c>
      <c r="S1" s="450"/>
      <c r="T1" s="132"/>
      <c r="U1" s="139" t="s">
        <v>81</v>
      </c>
    </row>
    <row r="2" spans="1:21" ht="38.25">
      <c r="A2" s="33" t="s">
        <v>162</v>
      </c>
      <c r="B2" s="33" t="s">
        <v>71</v>
      </c>
      <c r="C2" s="33" t="s">
        <v>165</v>
      </c>
      <c r="D2" s="33" t="s">
        <v>52</v>
      </c>
      <c r="E2" s="33" t="s">
        <v>53</v>
      </c>
      <c r="F2" s="33" t="s">
        <v>84</v>
      </c>
      <c r="G2" s="157" t="s">
        <v>54</v>
      </c>
      <c r="H2" s="163" t="s">
        <v>61</v>
      </c>
      <c r="I2" s="74" t="s">
        <v>53</v>
      </c>
      <c r="J2" s="74" t="s">
        <v>64</v>
      </c>
      <c r="K2" s="74" t="s">
        <v>62</v>
      </c>
      <c r="L2" s="74" t="s">
        <v>140</v>
      </c>
      <c r="M2" s="130" t="s">
        <v>22</v>
      </c>
      <c r="N2" s="136"/>
      <c r="O2" s="134" t="s">
        <v>61</v>
      </c>
      <c r="P2" s="124" t="s">
        <v>53</v>
      </c>
      <c r="Q2" s="124" t="s">
        <v>64</v>
      </c>
      <c r="R2" s="124" t="s">
        <v>86</v>
      </c>
      <c r="S2" s="124" t="s">
        <v>82</v>
      </c>
      <c r="T2" s="131" t="s">
        <v>22</v>
      </c>
      <c r="U2" s="140"/>
    </row>
    <row r="3" spans="1:21" s="21" customFormat="1" ht="26.25" customHeight="1">
      <c r="A3" s="170">
        <v>1</v>
      </c>
      <c r="B3" s="116"/>
      <c r="C3" s="251"/>
      <c r="D3" s="117"/>
      <c r="E3" s="117"/>
      <c r="F3" s="118"/>
      <c r="G3" s="158">
        <f>E3*D3</f>
        <v>0</v>
      </c>
      <c r="H3" s="164">
        <f aca="true" t="shared" si="0" ref="H3:I42">D3</f>
        <v>0</v>
      </c>
      <c r="I3" s="71">
        <f t="shared" si="0"/>
        <v>0</v>
      </c>
      <c r="J3" s="305">
        <f aca="true" t="shared" si="1" ref="J3:J42">IF($M$1&gt;0,1-$M$1,100%)</f>
        <v>1</v>
      </c>
      <c r="K3" s="98">
        <f>H3*I3*J3</f>
        <v>0</v>
      </c>
      <c r="L3" s="99"/>
      <c r="M3" s="120">
        <f aca="true" t="shared" si="2" ref="M3:M42">IF(L3&gt;0,(VLOOKUP(L3,$L$50:$M$55,2,0)),"")</f>
      </c>
      <c r="N3" s="137"/>
      <c r="O3" s="119">
        <f>D3</f>
        <v>0</v>
      </c>
      <c r="P3" s="70">
        <f>E3</f>
        <v>0</v>
      </c>
      <c r="Q3" s="97">
        <f aca="true" t="shared" si="3" ref="Q3:Q42">IF($T$1&gt;0,((1-$T$1)*(1-$M$1)),J3)</f>
        <v>1</v>
      </c>
      <c r="R3" s="125">
        <f>O3*P3*Q3</f>
        <v>0</v>
      </c>
      <c r="S3" s="99"/>
      <c r="T3" s="120">
        <f aca="true" t="shared" si="4" ref="T3:T42">IF(S3&gt;0,(VLOOKUP(S3,$L$50:$M$55,2,0)),"")</f>
      </c>
      <c r="U3" s="141"/>
    </row>
    <row r="4" spans="1:21" s="21" customFormat="1" ht="26.25" customHeight="1">
      <c r="A4" s="170">
        <v>2</v>
      </c>
      <c r="B4" s="116"/>
      <c r="C4" s="117"/>
      <c r="D4" s="117"/>
      <c r="E4" s="117"/>
      <c r="F4" s="118"/>
      <c r="G4" s="158">
        <f aca="true" t="shared" si="5" ref="G4:G42">E4*D4</f>
        <v>0</v>
      </c>
      <c r="H4" s="164">
        <f t="shared" si="0"/>
        <v>0</v>
      </c>
      <c r="I4" s="71">
        <f t="shared" si="0"/>
        <v>0</v>
      </c>
      <c r="J4" s="305">
        <f t="shared" si="1"/>
        <v>1</v>
      </c>
      <c r="K4" s="98">
        <f aca="true" t="shared" si="6" ref="K4:K42">H4*I4*J4</f>
        <v>0</v>
      </c>
      <c r="L4" s="99"/>
      <c r="M4" s="120">
        <f t="shared" si="2"/>
      </c>
      <c r="N4" s="137"/>
      <c r="O4" s="119">
        <f aca="true" t="shared" si="7" ref="O4:P42">D4</f>
        <v>0</v>
      </c>
      <c r="P4" s="70">
        <f t="shared" si="7"/>
        <v>0</v>
      </c>
      <c r="Q4" s="97">
        <f t="shared" si="3"/>
        <v>1</v>
      </c>
      <c r="R4" s="125">
        <f aca="true" t="shared" si="8" ref="R4:R42">O4*P4*Q4</f>
        <v>0</v>
      </c>
      <c r="S4" s="99"/>
      <c r="T4" s="120">
        <f t="shared" si="4"/>
      </c>
      <c r="U4" s="141"/>
    </row>
    <row r="5" spans="1:21" s="21" customFormat="1" ht="26.25" customHeight="1">
      <c r="A5" s="170">
        <v>3</v>
      </c>
      <c r="B5" s="116"/>
      <c r="C5" s="117"/>
      <c r="D5" s="117"/>
      <c r="E5" s="117"/>
      <c r="F5" s="118"/>
      <c r="G5" s="158">
        <f t="shared" si="5"/>
        <v>0</v>
      </c>
      <c r="H5" s="164">
        <f t="shared" si="0"/>
        <v>0</v>
      </c>
      <c r="I5" s="71">
        <f t="shared" si="0"/>
        <v>0</v>
      </c>
      <c r="J5" s="305">
        <f t="shared" si="1"/>
        <v>1</v>
      </c>
      <c r="K5" s="98">
        <f t="shared" si="6"/>
        <v>0</v>
      </c>
      <c r="L5" s="99"/>
      <c r="M5" s="120">
        <f t="shared" si="2"/>
      </c>
      <c r="N5" s="137"/>
      <c r="O5" s="119">
        <f t="shared" si="7"/>
        <v>0</v>
      </c>
      <c r="P5" s="70">
        <f t="shared" si="7"/>
        <v>0</v>
      </c>
      <c r="Q5" s="97">
        <f t="shared" si="3"/>
        <v>1</v>
      </c>
      <c r="R5" s="125">
        <f t="shared" si="8"/>
        <v>0</v>
      </c>
      <c r="S5" s="99"/>
      <c r="T5" s="120">
        <f t="shared" si="4"/>
      </c>
      <c r="U5" s="141"/>
    </row>
    <row r="6" spans="1:21" s="21" customFormat="1" ht="26.25" customHeight="1">
      <c r="A6" s="170">
        <v>4</v>
      </c>
      <c r="B6" s="116"/>
      <c r="C6" s="117"/>
      <c r="D6" s="117"/>
      <c r="E6" s="117"/>
      <c r="F6" s="118"/>
      <c r="G6" s="158">
        <f t="shared" si="5"/>
        <v>0</v>
      </c>
      <c r="H6" s="164">
        <f t="shared" si="0"/>
        <v>0</v>
      </c>
      <c r="I6" s="71">
        <f t="shared" si="0"/>
        <v>0</v>
      </c>
      <c r="J6" s="305">
        <f t="shared" si="1"/>
        <v>1</v>
      </c>
      <c r="K6" s="98">
        <f t="shared" si="6"/>
        <v>0</v>
      </c>
      <c r="L6" s="99"/>
      <c r="M6" s="120">
        <f t="shared" si="2"/>
      </c>
      <c r="N6" s="137"/>
      <c r="O6" s="119">
        <f t="shared" si="7"/>
        <v>0</v>
      </c>
      <c r="P6" s="70">
        <f t="shared" si="7"/>
        <v>0</v>
      </c>
      <c r="Q6" s="97">
        <f t="shared" si="3"/>
        <v>1</v>
      </c>
      <c r="R6" s="125">
        <f t="shared" si="8"/>
        <v>0</v>
      </c>
      <c r="S6" s="99"/>
      <c r="T6" s="120">
        <f t="shared" si="4"/>
      </c>
      <c r="U6" s="141"/>
    </row>
    <row r="7" spans="1:21" s="21" customFormat="1" ht="26.25" customHeight="1">
      <c r="A7" s="170">
        <v>5</v>
      </c>
      <c r="B7" s="116"/>
      <c r="C7" s="117"/>
      <c r="D7" s="117"/>
      <c r="E7" s="117"/>
      <c r="F7" s="118"/>
      <c r="G7" s="158">
        <f t="shared" si="5"/>
        <v>0</v>
      </c>
      <c r="H7" s="164">
        <f t="shared" si="0"/>
        <v>0</v>
      </c>
      <c r="I7" s="71">
        <f t="shared" si="0"/>
        <v>0</v>
      </c>
      <c r="J7" s="305">
        <f t="shared" si="1"/>
        <v>1</v>
      </c>
      <c r="K7" s="98">
        <f t="shared" si="6"/>
        <v>0</v>
      </c>
      <c r="L7" s="99"/>
      <c r="M7" s="120">
        <f t="shared" si="2"/>
      </c>
      <c r="N7" s="137"/>
      <c r="O7" s="119">
        <f t="shared" si="7"/>
        <v>0</v>
      </c>
      <c r="P7" s="70">
        <f t="shared" si="7"/>
        <v>0</v>
      </c>
      <c r="Q7" s="97">
        <f t="shared" si="3"/>
        <v>1</v>
      </c>
      <c r="R7" s="125">
        <f t="shared" si="8"/>
        <v>0</v>
      </c>
      <c r="S7" s="99"/>
      <c r="T7" s="120">
        <f t="shared" si="4"/>
      </c>
      <c r="U7" s="141"/>
    </row>
    <row r="8" spans="1:21" s="21" customFormat="1" ht="26.25" customHeight="1">
      <c r="A8" s="170">
        <v>6</v>
      </c>
      <c r="B8" s="116"/>
      <c r="C8" s="117"/>
      <c r="D8" s="117"/>
      <c r="E8" s="117"/>
      <c r="F8" s="118"/>
      <c r="G8" s="158">
        <f t="shared" si="5"/>
        <v>0</v>
      </c>
      <c r="H8" s="164">
        <f t="shared" si="0"/>
        <v>0</v>
      </c>
      <c r="I8" s="71">
        <f t="shared" si="0"/>
        <v>0</v>
      </c>
      <c r="J8" s="305">
        <f t="shared" si="1"/>
        <v>1</v>
      </c>
      <c r="K8" s="98">
        <f t="shared" si="6"/>
        <v>0</v>
      </c>
      <c r="L8" s="99"/>
      <c r="M8" s="120">
        <f t="shared" si="2"/>
      </c>
      <c r="N8" s="137"/>
      <c r="O8" s="119">
        <f t="shared" si="7"/>
        <v>0</v>
      </c>
      <c r="P8" s="70">
        <f t="shared" si="7"/>
        <v>0</v>
      </c>
      <c r="Q8" s="97">
        <f t="shared" si="3"/>
        <v>1</v>
      </c>
      <c r="R8" s="125">
        <f t="shared" si="8"/>
        <v>0</v>
      </c>
      <c r="S8" s="99"/>
      <c r="T8" s="120">
        <f t="shared" si="4"/>
      </c>
      <c r="U8" s="141"/>
    </row>
    <row r="9" spans="1:21" s="21" customFormat="1" ht="26.25" customHeight="1">
      <c r="A9" s="170">
        <v>7</v>
      </c>
      <c r="B9" s="116"/>
      <c r="C9" s="117"/>
      <c r="D9" s="117"/>
      <c r="E9" s="117"/>
      <c r="F9" s="118"/>
      <c r="G9" s="158">
        <f t="shared" si="5"/>
        <v>0</v>
      </c>
      <c r="H9" s="164">
        <f t="shared" si="0"/>
        <v>0</v>
      </c>
      <c r="I9" s="71">
        <f t="shared" si="0"/>
        <v>0</v>
      </c>
      <c r="J9" s="305">
        <f t="shared" si="1"/>
        <v>1</v>
      </c>
      <c r="K9" s="98">
        <f t="shared" si="6"/>
        <v>0</v>
      </c>
      <c r="L9" s="99"/>
      <c r="M9" s="120">
        <f t="shared" si="2"/>
      </c>
      <c r="N9" s="137"/>
      <c r="O9" s="119">
        <f t="shared" si="7"/>
        <v>0</v>
      </c>
      <c r="P9" s="70">
        <f t="shared" si="7"/>
        <v>0</v>
      </c>
      <c r="Q9" s="97">
        <f t="shared" si="3"/>
        <v>1</v>
      </c>
      <c r="R9" s="125">
        <f t="shared" si="8"/>
        <v>0</v>
      </c>
      <c r="S9" s="99"/>
      <c r="T9" s="120">
        <f t="shared" si="4"/>
      </c>
      <c r="U9" s="141"/>
    </row>
    <row r="10" spans="1:21" s="21" customFormat="1" ht="26.25" customHeight="1">
      <c r="A10" s="170">
        <v>8</v>
      </c>
      <c r="B10" s="116"/>
      <c r="C10" s="117"/>
      <c r="D10" s="117"/>
      <c r="E10" s="117"/>
      <c r="F10" s="118"/>
      <c r="G10" s="158">
        <f t="shared" si="5"/>
        <v>0</v>
      </c>
      <c r="H10" s="164">
        <f t="shared" si="0"/>
        <v>0</v>
      </c>
      <c r="I10" s="71">
        <f t="shared" si="0"/>
        <v>0</v>
      </c>
      <c r="J10" s="305">
        <f t="shared" si="1"/>
        <v>1</v>
      </c>
      <c r="K10" s="98">
        <f t="shared" si="6"/>
        <v>0</v>
      </c>
      <c r="L10" s="99"/>
      <c r="M10" s="120">
        <f t="shared" si="2"/>
      </c>
      <c r="N10" s="137"/>
      <c r="O10" s="119">
        <f t="shared" si="7"/>
        <v>0</v>
      </c>
      <c r="P10" s="70">
        <f t="shared" si="7"/>
        <v>0</v>
      </c>
      <c r="Q10" s="97">
        <f t="shared" si="3"/>
        <v>1</v>
      </c>
      <c r="R10" s="125">
        <f t="shared" si="8"/>
        <v>0</v>
      </c>
      <c r="S10" s="99"/>
      <c r="T10" s="120">
        <f t="shared" si="4"/>
      </c>
      <c r="U10" s="141"/>
    </row>
    <row r="11" spans="1:21" s="21" customFormat="1" ht="26.25" customHeight="1">
      <c r="A11" s="170">
        <v>9</v>
      </c>
      <c r="B11" s="116"/>
      <c r="C11" s="117"/>
      <c r="D11" s="117"/>
      <c r="E11" s="117"/>
      <c r="F11" s="118"/>
      <c r="G11" s="158">
        <f t="shared" si="5"/>
        <v>0</v>
      </c>
      <c r="H11" s="164">
        <f t="shared" si="0"/>
        <v>0</v>
      </c>
      <c r="I11" s="71">
        <f t="shared" si="0"/>
        <v>0</v>
      </c>
      <c r="J11" s="305">
        <f t="shared" si="1"/>
        <v>1</v>
      </c>
      <c r="K11" s="98">
        <f t="shared" si="6"/>
        <v>0</v>
      </c>
      <c r="L11" s="99"/>
      <c r="M11" s="120">
        <f t="shared" si="2"/>
      </c>
      <c r="N11" s="137"/>
      <c r="O11" s="119">
        <f t="shared" si="7"/>
        <v>0</v>
      </c>
      <c r="P11" s="70">
        <f t="shared" si="7"/>
        <v>0</v>
      </c>
      <c r="Q11" s="97">
        <f t="shared" si="3"/>
        <v>1</v>
      </c>
      <c r="R11" s="125">
        <f t="shared" si="8"/>
        <v>0</v>
      </c>
      <c r="S11" s="99"/>
      <c r="T11" s="120">
        <f t="shared" si="4"/>
      </c>
      <c r="U11" s="141"/>
    </row>
    <row r="12" spans="1:21" s="21" customFormat="1" ht="26.25" customHeight="1">
      <c r="A12" s="170">
        <v>10</v>
      </c>
      <c r="B12" s="116"/>
      <c r="C12" s="117"/>
      <c r="D12" s="117"/>
      <c r="E12" s="117"/>
      <c r="F12" s="118"/>
      <c r="G12" s="158">
        <f t="shared" si="5"/>
        <v>0</v>
      </c>
      <c r="H12" s="164">
        <f t="shared" si="0"/>
        <v>0</v>
      </c>
      <c r="I12" s="71">
        <f t="shared" si="0"/>
        <v>0</v>
      </c>
      <c r="J12" s="305">
        <f t="shared" si="1"/>
        <v>1</v>
      </c>
      <c r="K12" s="98">
        <f t="shared" si="6"/>
        <v>0</v>
      </c>
      <c r="L12" s="99"/>
      <c r="M12" s="120">
        <f t="shared" si="2"/>
      </c>
      <c r="N12" s="137"/>
      <c r="O12" s="119">
        <f t="shared" si="7"/>
        <v>0</v>
      </c>
      <c r="P12" s="70">
        <f t="shared" si="7"/>
        <v>0</v>
      </c>
      <c r="Q12" s="97">
        <f t="shared" si="3"/>
        <v>1</v>
      </c>
      <c r="R12" s="125">
        <f t="shared" si="8"/>
        <v>0</v>
      </c>
      <c r="S12" s="99"/>
      <c r="T12" s="120">
        <f t="shared" si="4"/>
      </c>
      <c r="U12" s="141"/>
    </row>
    <row r="13" spans="1:21" s="21" customFormat="1" ht="26.25" customHeight="1">
      <c r="A13" s="170">
        <v>11</v>
      </c>
      <c r="B13" s="116"/>
      <c r="C13" s="117"/>
      <c r="D13" s="117"/>
      <c r="E13" s="117"/>
      <c r="F13" s="118"/>
      <c r="G13" s="158">
        <f t="shared" si="5"/>
        <v>0</v>
      </c>
      <c r="H13" s="164">
        <f t="shared" si="0"/>
        <v>0</v>
      </c>
      <c r="I13" s="71">
        <f t="shared" si="0"/>
        <v>0</v>
      </c>
      <c r="J13" s="305">
        <f t="shared" si="1"/>
        <v>1</v>
      </c>
      <c r="K13" s="98">
        <f t="shared" si="6"/>
        <v>0</v>
      </c>
      <c r="L13" s="99"/>
      <c r="M13" s="120">
        <f t="shared" si="2"/>
      </c>
      <c r="N13" s="137"/>
      <c r="O13" s="119">
        <f t="shared" si="7"/>
        <v>0</v>
      </c>
      <c r="P13" s="70">
        <f t="shared" si="7"/>
        <v>0</v>
      </c>
      <c r="Q13" s="97">
        <f t="shared" si="3"/>
        <v>1</v>
      </c>
      <c r="R13" s="125">
        <f t="shared" si="8"/>
        <v>0</v>
      </c>
      <c r="S13" s="99"/>
      <c r="T13" s="120">
        <f t="shared" si="4"/>
      </c>
      <c r="U13" s="141"/>
    </row>
    <row r="14" spans="1:21" s="21" customFormat="1" ht="26.25" customHeight="1">
      <c r="A14" s="170">
        <v>12</v>
      </c>
      <c r="B14" s="116"/>
      <c r="C14" s="117"/>
      <c r="D14" s="117"/>
      <c r="E14" s="117"/>
      <c r="F14" s="118"/>
      <c r="G14" s="158">
        <f t="shared" si="5"/>
        <v>0</v>
      </c>
      <c r="H14" s="164">
        <f t="shared" si="0"/>
        <v>0</v>
      </c>
      <c r="I14" s="71">
        <f t="shared" si="0"/>
        <v>0</v>
      </c>
      <c r="J14" s="305">
        <f t="shared" si="1"/>
        <v>1</v>
      </c>
      <c r="K14" s="98">
        <f t="shared" si="6"/>
        <v>0</v>
      </c>
      <c r="L14" s="99"/>
      <c r="M14" s="120">
        <f t="shared" si="2"/>
      </c>
      <c r="N14" s="137"/>
      <c r="O14" s="119">
        <f t="shared" si="7"/>
        <v>0</v>
      </c>
      <c r="P14" s="70">
        <f t="shared" si="7"/>
        <v>0</v>
      </c>
      <c r="Q14" s="97">
        <f t="shared" si="3"/>
        <v>1</v>
      </c>
      <c r="R14" s="125">
        <f t="shared" si="8"/>
        <v>0</v>
      </c>
      <c r="S14" s="99"/>
      <c r="T14" s="120">
        <f t="shared" si="4"/>
      </c>
      <c r="U14" s="141"/>
    </row>
    <row r="15" spans="1:21" s="21" customFormat="1" ht="26.25" customHeight="1">
      <c r="A15" s="170">
        <v>13</v>
      </c>
      <c r="B15" s="116"/>
      <c r="C15" s="117"/>
      <c r="D15" s="117"/>
      <c r="E15" s="117"/>
      <c r="F15" s="118"/>
      <c r="G15" s="158">
        <f t="shared" si="5"/>
        <v>0</v>
      </c>
      <c r="H15" s="164">
        <f t="shared" si="0"/>
        <v>0</v>
      </c>
      <c r="I15" s="71">
        <f t="shared" si="0"/>
        <v>0</v>
      </c>
      <c r="J15" s="305">
        <f t="shared" si="1"/>
        <v>1</v>
      </c>
      <c r="K15" s="98">
        <f t="shared" si="6"/>
        <v>0</v>
      </c>
      <c r="L15" s="99"/>
      <c r="M15" s="120">
        <f t="shared" si="2"/>
      </c>
      <c r="N15" s="137"/>
      <c r="O15" s="119">
        <f t="shared" si="7"/>
        <v>0</v>
      </c>
      <c r="P15" s="70">
        <f t="shared" si="7"/>
        <v>0</v>
      </c>
      <c r="Q15" s="97">
        <f t="shared" si="3"/>
        <v>1</v>
      </c>
      <c r="R15" s="125">
        <f t="shared" si="8"/>
        <v>0</v>
      </c>
      <c r="S15" s="99"/>
      <c r="T15" s="120">
        <f t="shared" si="4"/>
      </c>
      <c r="U15" s="141"/>
    </row>
    <row r="16" spans="1:21" s="21" customFormat="1" ht="26.25" customHeight="1">
      <c r="A16" s="170">
        <v>14</v>
      </c>
      <c r="B16" s="116"/>
      <c r="C16" s="117"/>
      <c r="D16" s="117"/>
      <c r="E16" s="117"/>
      <c r="F16" s="118"/>
      <c r="G16" s="158">
        <f t="shared" si="5"/>
        <v>0</v>
      </c>
      <c r="H16" s="164">
        <f t="shared" si="0"/>
        <v>0</v>
      </c>
      <c r="I16" s="71">
        <f t="shared" si="0"/>
        <v>0</v>
      </c>
      <c r="J16" s="305">
        <f t="shared" si="1"/>
        <v>1</v>
      </c>
      <c r="K16" s="98">
        <f t="shared" si="6"/>
        <v>0</v>
      </c>
      <c r="L16" s="99"/>
      <c r="M16" s="120">
        <f t="shared" si="2"/>
      </c>
      <c r="N16" s="137"/>
      <c r="O16" s="119">
        <f t="shared" si="7"/>
        <v>0</v>
      </c>
      <c r="P16" s="70">
        <f t="shared" si="7"/>
        <v>0</v>
      </c>
      <c r="Q16" s="97">
        <f t="shared" si="3"/>
        <v>1</v>
      </c>
      <c r="R16" s="125">
        <f t="shared" si="8"/>
        <v>0</v>
      </c>
      <c r="S16" s="99"/>
      <c r="T16" s="120">
        <f t="shared" si="4"/>
      </c>
      <c r="U16" s="141"/>
    </row>
    <row r="17" spans="1:21" s="21" customFormat="1" ht="26.25" customHeight="1">
      <c r="A17" s="170">
        <v>15</v>
      </c>
      <c r="B17" s="116"/>
      <c r="C17" s="117"/>
      <c r="D17" s="117"/>
      <c r="E17" s="117"/>
      <c r="F17" s="118"/>
      <c r="G17" s="158">
        <f t="shared" si="5"/>
        <v>0</v>
      </c>
      <c r="H17" s="164">
        <f t="shared" si="0"/>
        <v>0</v>
      </c>
      <c r="I17" s="71">
        <f t="shared" si="0"/>
        <v>0</v>
      </c>
      <c r="J17" s="305">
        <f t="shared" si="1"/>
        <v>1</v>
      </c>
      <c r="K17" s="98">
        <f t="shared" si="6"/>
        <v>0</v>
      </c>
      <c r="L17" s="99"/>
      <c r="M17" s="120">
        <f t="shared" si="2"/>
      </c>
      <c r="N17" s="137"/>
      <c r="O17" s="119">
        <f t="shared" si="7"/>
        <v>0</v>
      </c>
      <c r="P17" s="70">
        <f t="shared" si="7"/>
        <v>0</v>
      </c>
      <c r="Q17" s="97">
        <f t="shared" si="3"/>
        <v>1</v>
      </c>
      <c r="R17" s="125">
        <f t="shared" si="8"/>
        <v>0</v>
      </c>
      <c r="S17" s="99"/>
      <c r="T17" s="120">
        <f t="shared" si="4"/>
      </c>
      <c r="U17" s="141"/>
    </row>
    <row r="18" spans="1:21" s="21" customFormat="1" ht="26.25" customHeight="1">
      <c r="A18" s="170">
        <v>16</v>
      </c>
      <c r="B18" s="116"/>
      <c r="C18" s="117"/>
      <c r="D18" s="117"/>
      <c r="E18" s="117"/>
      <c r="F18" s="118"/>
      <c r="G18" s="158">
        <f t="shared" si="5"/>
        <v>0</v>
      </c>
      <c r="H18" s="164">
        <f t="shared" si="0"/>
        <v>0</v>
      </c>
      <c r="I18" s="71">
        <f t="shared" si="0"/>
        <v>0</v>
      </c>
      <c r="J18" s="305">
        <f t="shared" si="1"/>
        <v>1</v>
      </c>
      <c r="K18" s="98">
        <f t="shared" si="6"/>
        <v>0</v>
      </c>
      <c r="L18" s="99"/>
      <c r="M18" s="120">
        <f t="shared" si="2"/>
      </c>
      <c r="N18" s="137"/>
      <c r="O18" s="119">
        <f t="shared" si="7"/>
        <v>0</v>
      </c>
      <c r="P18" s="70">
        <f t="shared" si="7"/>
        <v>0</v>
      </c>
      <c r="Q18" s="97">
        <f t="shared" si="3"/>
        <v>1</v>
      </c>
      <c r="R18" s="125">
        <f t="shared" si="8"/>
        <v>0</v>
      </c>
      <c r="S18" s="99"/>
      <c r="T18" s="120">
        <f t="shared" si="4"/>
      </c>
      <c r="U18" s="141"/>
    </row>
    <row r="19" spans="1:21" s="21" customFormat="1" ht="26.25" customHeight="1">
      <c r="A19" s="170">
        <v>17</v>
      </c>
      <c r="B19" s="116"/>
      <c r="C19" s="117"/>
      <c r="D19" s="117"/>
      <c r="E19" s="117"/>
      <c r="F19" s="118"/>
      <c r="G19" s="158">
        <f t="shared" si="5"/>
        <v>0</v>
      </c>
      <c r="H19" s="164">
        <f t="shared" si="0"/>
        <v>0</v>
      </c>
      <c r="I19" s="71">
        <f t="shared" si="0"/>
        <v>0</v>
      </c>
      <c r="J19" s="305">
        <f t="shared" si="1"/>
        <v>1</v>
      </c>
      <c r="K19" s="98">
        <f t="shared" si="6"/>
        <v>0</v>
      </c>
      <c r="L19" s="99"/>
      <c r="M19" s="120">
        <f t="shared" si="2"/>
      </c>
      <c r="N19" s="137"/>
      <c r="O19" s="119">
        <f t="shared" si="7"/>
        <v>0</v>
      </c>
      <c r="P19" s="70">
        <f t="shared" si="7"/>
        <v>0</v>
      </c>
      <c r="Q19" s="97">
        <f t="shared" si="3"/>
        <v>1</v>
      </c>
      <c r="R19" s="125">
        <f t="shared" si="8"/>
        <v>0</v>
      </c>
      <c r="S19" s="99"/>
      <c r="T19" s="120">
        <f t="shared" si="4"/>
      </c>
      <c r="U19" s="141"/>
    </row>
    <row r="20" spans="1:21" s="21" customFormat="1" ht="26.25" customHeight="1">
      <c r="A20" s="170">
        <v>18</v>
      </c>
      <c r="B20" s="116"/>
      <c r="C20" s="117"/>
      <c r="D20" s="117"/>
      <c r="E20" s="117"/>
      <c r="F20" s="118"/>
      <c r="G20" s="158">
        <f t="shared" si="5"/>
        <v>0</v>
      </c>
      <c r="H20" s="164">
        <f t="shared" si="0"/>
        <v>0</v>
      </c>
      <c r="I20" s="71">
        <f t="shared" si="0"/>
        <v>0</v>
      </c>
      <c r="J20" s="305">
        <f t="shared" si="1"/>
        <v>1</v>
      </c>
      <c r="K20" s="98">
        <f t="shared" si="6"/>
        <v>0</v>
      </c>
      <c r="L20" s="99"/>
      <c r="M20" s="120">
        <f t="shared" si="2"/>
      </c>
      <c r="N20" s="137"/>
      <c r="O20" s="119">
        <f t="shared" si="7"/>
        <v>0</v>
      </c>
      <c r="P20" s="70">
        <f t="shared" si="7"/>
        <v>0</v>
      </c>
      <c r="Q20" s="97">
        <f t="shared" si="3"/>
        <v>1</v>
      </c>
      <c r="R20" s="125">
        <f t="shared" si="8"/>
        <v>0</v>
      </c>
      <c r="S20" s="99"/>
      <c r="T20" s="120">
        <f t="shared" si="4"/>
      </c>
      <c r="U20" s="141"/>
    </row>
    <row r="21" spans="1:21" s="21" customFormat="1" ht="26.25" customHeight="1">
      <c r="A21" s="170">
        <v>19</v>
      </c>
      <c r="B21" s="116"/>
      <c r="C21" s="117"/>
      <c r="D21" s="117"/>
      <c r="E21" s="117"/>
      <c r="F21" s="118"/>
      <c r="G21" s="158">
        <f t="shared" si="5"/>
        <v>0</v>
      </c>
      <c r="H21" s="164">
        <f t="shared" si="0"/>
        <v>0</v>
      </c>
      <c r="I21" s="71">
        <f t="shared" si="0"/>
        <v>0</v>
      </c>
      <c r="J21" s="305">
        <f t="shared" si="1"/>
        <v>1</v>
      </c>
      <c r="K21" s="98"/>
      <c r="L21" s="99"/>
      <c r="M21" s="120">
        <f t="shared" si="2"/>
      </c>
      <c r="N21" s="137"/>
      <c r="O21" s="119">
        <f t="shared" si="7"/>
        <v>0</v>
      </c>
      <c r="P21" s="70">
        <f t="shared" si="7"/>
        <v>0</v>
      </c>
      <c r="Q21" s="97">
        <f t="shared" si="3"/>
        <v>1</v>
      </c>
      <c r="R21" s="125">
        <f t="shared" si="8"/>
        <v>0</v>
      </c>
      <c r="S21" s="99"/>
      <c r="T21" s="120">
        <f t="shared" si="4"/>
      </c>
      <c r="U21" s="141"/>
    </row>
    <row r="22" spans="1:21" s="21" customFormat="1" ht="26.25" customHeight="1">
      <c r="A22" s="170">
        <v>20</v>
      </c>
      <c r="B22" s="116"/>
      <c r="C22" s="117"/>
      <c r="D22" s="117"/>
      <c r="E22" s="117"/>
      <c r="F22" s="118"/>
      <c r="G22" s="158">
        <f t="shared" si="5"/>
        <v>0</v>
      </c>
      <c r="H22" s="164">
        <f t="shared" si="0"/>
        <v>0</v>
      </c>
      <c r="I22" s="71">
        <f t="shared" si="0"/>
        <v>0</v>
      </c>
      <c r="J22" s="305">
        <f t="shared" si="1"/>
        <v>1</v>
      </c>
      <c r="K22" s="98">
        <f t="shared" si="6"/>
        <v>0</v>
      </c>
      <c r="L22" s="99"/>
      <c r="M22" s="120">
        <f t="shared" si="2"/>
      </c>
      <c r="N22" s="137"/>
      <c r="O22" s="119">
        <f t="shared" si="7"/>
        <v>0</v>
      </c>
      <c r="P22" s="70">
        <f t="shared" si="7"/>
        <v>0</v>
      </c>
      <c r="Q22" s="97">
        <f t="shared" si="3"/>
        <v>1</v>
      </c>
      <c r="R22" s="125">
        <f t="shared" si="8"/>
        <v>0</v>
      </c>
      <c r="S22" s="99"/>
      <c r="T22" s="120">
        <f t="shared" si="4"/>
      </c>
      <c r="U22" s="141"/>
    </row>
    <row r="23" spans="1:21" s="21" customFormat="1" ht="26.25" customHeight="1">
      <c r="A23" s="170">
        <v>21</v>
      </c>
      <c r="B23" s="116"/>
      <c r="C23" s="117"/>
      <c r="D23" s="117"/>
      <c r="E23" s="117"/>
      <c r="F23" s="118"/>
      <c r="G23" s="158">
        <f t="shared" si="5"/>
        <v>0</v>
      </c>
      <c r="H23" s="164">
        <f t="shared" si="0"/>
        <v>0</v>
      </c>
      <c r="I23" s="71">
        <f t="shared" si="0"/>
        <v>0</v>
      </c>
      <c r="J23" s="305">
        <f t="shared" si="1"/>
        <v>1</v>
      </c>
      <c r="K23" s="98">
        <f t="shared" si="6"/>
        <v>0</v>
      </c>
      <c r="L23" s="99"/>
      <c r="M23" s="120">
        <f t="shared" si="2"/>
      </c>
      <c r="N23" s="137"/>
      <c r="O23" s="119">
        <f t="shared" si="7"/>
        <v>0</v>
      </c>
      <c r="P23" s="70">
        <f t="shared" si="7"/>
        <v>0</v>
      </c>
      <c r="Q23" s="97">
        <f t="shared" si="3"/>
        <v>1</v>
      </c>
      <c r="R23" s="125">
        <f t="shared" si="8"/>
        <v>0</v>
      </c>
      <c r="S23" s="99"/>
      <c r="T23" s="120">
        <f t="shared" si="4"/>
      </c>
      <c r="U23" s="141"/>
    </row>
    <row r="24" spans="1:21" s="21" customFormat="1" ht="26.25" customHeight="1">
      <c r="A24" s="170">
        <v>22</v>
      </c>
      <c r="B24" s="116"/>
      <c r="C24" s="117"/>
      <c r="D24" s="117"/>
      <c r="E24" s="117"/>
      <c r="F24" s="118"/>
      <c r="G24" s="158">
        <f t="shared" si="5"/>
        <v>0</v>
      </c>
      <c r="H24" s="164">
        <f t="shared" si="0"/>
        <v>0</v>
      </c>
      <c r="I24" s="71">
        <f t="shared" si="0"/>
        <v>0</v>
      </c>
      <c r="J24" s="305">
        <f t="shared" si="1"/>
        <v>1</v>
      </c>
      <c r="K24" s="98">
        <f t="shared" si="6"/>
        <v>0</v>
      </c>
      <c r="L24" s="99"/>
      <c r="M24" s="120">
        <f t="shared" si="2"/>
      </c>
      <c r="N24" s="137"/>
      <c r="O24" s="119">
        <f t="shared" si="7"/>
        <v>0</v>
      </c>
      <c r="P24" s="70">
        <f t="shared" si="7"/>
        <v>0</v>
      </c>
      <c r="Q24" s="97">
        <f t="shared" si="3"/>
        <v>1</v>
      </c>
      <c r="R24" s="125">
        <f t="shared" si="8"/>
        <v>0</v>
      </c>
      <c r="S24" s="99"/>
      <c r="T24" s="120">
        <f t="shared" si="4"/>
      </c>
      <c r="U24" s="141"/>
    </row>
    <row r="25" spans="1:21" s="21" customFormat="1" ht="26.25" customHeight="1">
      <c r="A25" s="170">
        <v>23</v>
      </c>
      <c r="B25" s="116"/>
      <c r="C25" s="117"/>
      <c r="D25" s="117"/>
      <c r="E25" s="117"/>
      <c r="F25" s="118"/>
      <c r="G25" s="158">
        <f t="shared" si="5"/>
        <v>0</v>
      </c>
      <c r="H25" s="164">
        <f t="shared" si="0"/>
        <v>0</v>
      </c>
      <c r="I25" s="71">
        <f t="shared" si="0"/>
        <v>0</v>
      </c>
      <c r="J25" s="305">
        <f t="shared" si="1"/>
        <v>1</v>
      </c>
      <c r="K25" s="98">
        <f t="shared" si="6"/>
        <v>0</v>
      </c>
      <c r="L25" s="99"/>
      <c r="M25" s="120">
        <f t="shared" si="2"/>
      </c>
      <c r="N25" s="137"/>
      <c r="O25" s="119">
        <f t="shared" si="7"/>
        <v>0</v>
      </c>
      <c r="P25" s="70">
        <f t="shared" si="7"/>
        <v>0</v>
      </c>
      <c r="Q25" s="97">
        <f t="shared" si="3"/>
        <v>1</v>
      </c>
      <c r="R25" s="125">
        <f t="shared" si="8"/>
        <v>0</v>
      </c>
      <c r="S25" s="99"/>
      <c r="T25" s="120">
        <f t="shared" si="4"/>
      </c>
      <c r="U25" s="141"/>
    </row>
    <row r="26" spans="1:21" s="21" customFormat="1" ht="26.25" customHeight="1">
      <c r="A26" s="170">
        <v>24</v>
      </c>
      <c r="B26" s="116"/>
      <c r="C26" s="117"/>
      <c r="D26" s="117"/>
      <c r="E26" s="117"/>
      <c r="F26" s="118"/>
      <c r="G26" s="158">
        <f t="shared" si="5"/>
        <v>0</v>
      </c>
      <c r="H26" s="164">
        <f t="shared" si="0"/>
        <v>0</v>
      </c>
      <c r="I26" s="71">
        <f t="shared" si="0"/>
        <v>0</v>
      </c>
      <c r="J26" s="305">
        <f t="shared" si="1"/>
        <v>1</v>
      </c>
      <c r="K26" s="98">
        <f t="shared" si="6"/>
        <v>0</v>
      </c>
      <c r="L26" s="99"/>
      <c r="M26" s="120">
        <f t="shared" si="2"/>
      </c>
      <c r="N26" s="137"/>
      <c r="O26" s="119">
        <f t="shared" si="7"/>
        <v>0</v>
      </c>
      <c r="P26" s="70">
        <f t="shared" si="7"/>
        <v>0</v>
      </c>
      <c r="Q26" s="97">
        <f t="shared" si="3"/>
        <v>1</v>
      </c>
      <c r="R26" s="125">
        <f t="shared" si="8"/>
        <v>0</v>
      </c>
      <c r="S26" s="99"/>
      <c r="T26" s="120">
        <f t="shared" si="4"/>
      </c>
      <c r="U26" s="141"/>
    </row>
    <row r="27" spans="1:21" s="21" customFormat="1" ht="26.25" customHeight="1">
      <c r="A27" s="170">
        <v>25</v>
      </c>
      <c r="B27" s="116"/>
      <c r="C27" s="117"/>
      <c r="D27" s="117"/>
      <c r="E27" s="117"/>
      <c r="F27" s="118"/>
      <c r="G27" s="158">
        <f t="shared" si="5"/>
        <v>0</v>
      </c>
      <c r="H27" s="164">
        <f t="shared" si="0"/>
        <v>0</v>
      </c>
      <c r="I27" s="71">
        <f t="shared" si="0"/>
        <v>0</v>
      </c>
      <c r="J27" s="305">
        <f t="shared" si="1"/>
        <v>1</v>
      </c>
      <c r="K27" s="98">
        <f t="shared" si="6"/>
        <v>0</v>
      </c>
      <c r="L27" s="99"/>
      <c r="M27" s="120">
        <f t="shared" si="2"/>
      </c>
      <c r="N27" s="137"/>
      <c r="O27" s="119">
        <f t="shared" si="7"/>
        <v>0</v>
      </c>
      <c r="P27" s="70">
        <f t="shared" si="7"/>
        <v>0</v>
      </c>
      <c r="Q27" s="97">
        <f t="shared" si="3"/>
        <v>1</v>
      </c>
      <c r="R27" s="125">
        <f t="shared" si="8"/>
        <v>0</v>
      </c>
      <c r="S27" s="99"/>
      <c r="T27" s="120">
        <f t="shared" si="4"/>
      </c>
      <c r="U27" s="141"/>
    </row>
    <row r="28" spans="1:21" s="21" customFormat="1" ht="26.25" customHeight="1">
      <c r="A28" s="170">
        <v>26</v>
      </c>
      <c r="B28" s="116"/>
      <c r="C28" s="117"/>
      <c r="D28" s="117"/>
      <c r="E28" s="117"/>
      <c r="F28" s="118"/>
      <c r="G28" s="158">
        <f t="shared" si="5"/>
        <v>0</v>
      </c>
      <c r="H28" s="164">
        <f t="shared" si="0"/>
        <v>0</v>
      </c>
      <c r="I28" s="71">
        <f t="shared" si="0"/>
        <v>0</v>
      </c>
      <c r="J28" s="305">
        <f t="shared" si="1"/>
        <v>1</v>
      </c>
      <c r="K28" s="98">
        <f t="shared" si="6"/>
        <v>0</v>
      </c>
      <c r="L28" s="99"/>
      <c r="M28" s="120">
        <f t="shared" si="2"/>
      </c>
      <c r="N28" s="137"/>
      <c r="O28" s="119">
        <f t="shared" si="7"/>
        <v>0</v>
      </c>
      <c r="P28" s="70">
        <f t="shared" si="7"/>
        <v>0</v>
      </c>
      <c r="Q28" s="97">
        <f t="shared" si="3"/>
        <v>1</v>
      </c>
      <c r="R28" s="125">
        <f t="shared" si="8"/>
        <v>0</v>
      </c>
      <c r="S28" s="99"/>
      <c r="T28" s="120">
        <f t="shared" si="4"/>
      </c>
      <c r="U28" s="141"/>
    </row>
    <row r="29" spans="1:21" s="21" customFormat="1" ht="26.25" customHeight="1">
      <c r="A29" s="170">
        <v>27</v>
      </c>
      <c r="B29" s="116"/>
      <c r="C29" s="117"/>
      <c r="D29" s="117"/>
      <c r="E29" s="117"/>
      <c r="F29" s="118"/>
      <c r="G29" s="158">
        <f t="shared" si="5"/>
        <v>0</v>
      </c>
      <c r="H29" s="164">
        <f t="shared" si="0"/>
        <v>0</v>
      </c>
      <c r="I29" s="71">
        <f t="shared" si="0"/>
        <v>0</v>
      </c>
      <c r="J29" s="305">
        <f t="shared" si="1"/>
        <v>1</v>
      </c>
      <c r="K29" s="98">
        <f t="shared" si="6"/>
        <v>0</v>
      </c>
      <c r="L29" s="99"/>
      <c r="M29" s="120">
        <f t="shared" si="2"/>
      </c>
      <c r="N29" s="137"/>
      <c r="O29" s="119">
        <f t="shared" si="7"/>
        <v>0</v>
      </c>
      <c r="P29" s="70">
        <f t="shared" si="7"/>
        <v>0</v>
      </c>
      <c r="Q29" s="97">
        <f t="shared" si="3"/>
        <v>1</v>
      </c>
      <c r="R29" s="125">
        <f t="shared" si="8"/>
        <v>0</v>
      </c>
      <c r="S29" s="99"/>
      <c r="T29" s="120">
        <f t="shared" si="4"/>
      </c>
      <c r="U29" s="141"/>
    </row>
    <row r="30" spans="1:21" s="21" customFormat="1" ht="26.25" customHeight="1">
      <c r="A30" s="170">
        <v>28</v>
      </c>
      <c r="B30" s="116"/>
      <c r="C30" s="117"/>
      <c r="D30" s="117"/>
      <c r="E30" s="117"/>
      <c r="F30" s="118"/>
      <c r="G30" s="158">
        <f t="shared" si="5"/>
        <v>0</v>
      </c>
      <c r="H30" s="164">
        <f t="shared" si="0"/>
        <v>0</v>
      </c>
      <c r="I30" s="71">
        <f t="shared" si="0"/>
        <v>0</v>
      </c>
      <c r="J30" s="305">
        <f t="shared" si="1"/>
        <v>1</v>
      </c>
      <c r="K30" s="98">
        <f t="shared" si="6"/>
        <v>0</v>
      </c>
      <c r="L30" s="99"/>
      <c r="M30" s="120">
        <f t="shared" si="2"/>
      </c>
      <c r="N30" s="137"/>
      <c r="O30" s="119">
        <f t="shared" si="7"/>
        <v>0</v>
      </c>
      <c r="P30" s="70">
        <f t="shared" si="7"/>
        <v>0</v>
      </c>
      <c r="Q30" s="97">
        <f t="shared" si="3"/>
        <v>1</v>
      </c>
      <c r="R30" s="125">
        <f t="shared" si="8"/>
        <v>0</v>
      </c>
      <c r="S30" s="99"/>
      <c r="T30" s="120">
        <f t="shared" si="4"/>
      </c>
      <c r="U30" s="141"/>
    </row>
    <row r="31" spans="1:21" s="21" customFormat="1" ht="26.25" customHeight="1">
      <c r="A31" s="170">
        <v>29</v>
      </c>
      <c r="B31" s="116"/>
      <c r="C31" s="251"/>
      <c r="D31" s="117"/>
      <c r="E31" s="117"/>
      <c r="F31" s="118"/>
      <c r="G31" s="158">
        <f t="shared" si="5"/>
        <v>0</v>
      </c>
      <c r="H31" s="164">
        <f t="shared" si="0"/>
        <v>0</v>
      </c>
      <c r="I31" s="71">
        <f t="shared" si="0"/>
        <v>0</v>
      </c>
      <c r="J31" s="305">
        <f t="shared" si="1"/>
        <v>1</v>
      </c>
      <c r="K31" s="98">
        <f t="shared" si="6"/>
        <v>0</v>
      </c>
      <c r="L31" s="99"/>
      <c r="M31" s="120">
        <f t="shared" si="2"/>
      </c>
      <c r="N31" s="137"/>
      <c r="O31" s="119">
        <f t="shared" si="7"/>
        <v>0</v>
      </c>
      <c r="P31" s="70">
        <f t="shared" si="7"/>
        <v>0</v>
      </c>
      <c r="Q31" s="97">
        <f t="shared" si="3"/>
        <v>1</v>
      </c>
      <c r="R31" s="125">
        <f t="shared" si="8"/>
        <v>0</v>
      </c>
      <c r="S31" s="99"/>
      <c r="T31" s="120">
        <f t="shared" si="4"/>
      </c>
      <c r="U31" s="141"/>
    </row>
    <row r="32" spans="1:21" s="21" customFormat="1" ht="26.25" customHeight="1">
      <c r="A32" s="170">
        <v>30</v>
      </c>
      <c r="B32" s="116"/>
      <c r="C32" s="117"/>
      <c r="D32" s="117"/>
      <c r="E32" s="117"/>
      <c r="F32" s="118"/>
      <c r="G32" s="158">
        <f t="shared" si="5"/>
        <v>0</v>
      </c>
      <c r="H32" s="164">
        <f t="shared" si="0"/>
        <v>0</v>
      </c>
      <c r="I32" s="71">
        <f t="shared" si="0"/>
        <v>0</v>
      </c>
      <c r="J32" s="305">
        <f t="shared" si="1"/>
        <v>1</v>
      </c>
      <c r="K32" s="98">
        <f t="shared" si="6"/>
        <v>0</v>
      </c>
      <c r="L32" s="99"/>
      <c r="M32" s="120">
        <f t="shared" si="2"/>
      </c>
      <c r="N32" s="137"/>
      <c r="O32" s="119">
        <f t="shared" si="7"/>
        <v>0</v>
      </c>
      <c r="P32" s="70">
        <f t="shared" si="7"/>
        <v>0</v>
      </c>
      <c r="Q32" s="97">
        <f t="shared" si="3"/>
        <v>1</v>
      </c>
      <c r="R32" s="125">
        <f t="shared" si="8"/>
        <v>0</v>
      </c>
      <c r="S32" s="99"/>
      <c r="T32" s="120">
        <f t="shared" si="4"/>
      </c>
      <c r="U32" s="141"/>
    </row>
    <row r="33" spans="1:21" s="21" customFormat="1" ht="26.25" customHeight="1">
      <c r="A33" s="170">
        <v>31</v>
      </c>
      <c r="B33" s="116"/>
      <c r="C33" s="117"/>
      <c r="D33" s="117"/>
      <c r="E33" s="117"/>
      <c r="F33" s="118"/>
      <c r="G33" s="158">
        <f t="shared" si="5"/>
        <v>0</v>
      </c>
      <c r="H33" s="164">
        <f t="shared" si="0"/>
        <v>0</v>
      </c>
      <c r="I33" s="71">
        <f t="shared" si="0"/>
        <v>0</v>
      </c>
      <c r="J33" s="305">
        <f t="shared" si="1"/>
        <v>1</v>
      </c>
      <c r="K33" s="98">
        <f t="shared" si="6"/>
        <v>0</v>
      </c>
      <c r="L33" s="99"/>
      <c r="M33" s="120">
        <f t="shared" si="2"/>
      </c>
      <c r="N33" s="137"/>
      <c r="O33" s="119">
        <f t="shared" si="7"/>
        <v>0</v>
      </c>
      <c r="P33" s="70">
        <f t="shared" si="7"/>
        <v>0</v>
      </c>
      <c r="Q33" s="97">
        <f t="shared" si="3"/>
        <v>1</v>
      </c>
      <c r="R33" s="125">
        <f t="shared" si="8"/>
        <v>0</v>
      </c>
      <c r="S33" s="99"/>
      <c r="T33" s="120">
        <f t="shared" si="4"/>
      </c>
      <c r="U33" s="141"/>
    </row>
    <row r="34" spans="1:21" s="21" customFormat="1" ht="26.25" customHeight="1">
      <c r="A34" s="170">
        <v>32</v>
      </c>
      <c r="B34" s="116"/>
      <c r="C34" s="117"/>
      <c r="D34" s="117"/>
      <c r="E34" s="117"/>
      <c r="F34" s="118"/>
      <c r="G34" s="158">
        <f t="shared" si="5"/>
        <v>0</v>
      </c>
      <c r="H34" s="164">
        <f t="shared" si="0"/>
        <v>0</v>
      </c>
      <c r="I34" s="71">
        <f t="shared" si="0"/>
        <v>0</v>
      </c>
      <c r="J34" s="305">
        <f t="shared" si="1"/>
        <v>1</v>
      </c>
      <c r="K34" s="98">
        <f t="shared" si="6"/>
        <v>0</v>
      </c>
      <c r="L34" s="99"/>
      <c r="M34" s="120">
        <f t="shared" si="2"/>
      </c>
      <c r="N34" s="137"/>
      <c r="O34" s="119">
        <f t="shared" si="7"/>
        <v>0</v>
      </c>
      <c r="P34" s="70">
        <f t="shared" si="7"/>
        <v>0</v>
      </c>
      <c r="Q34" s="97">
        <f t="shared" si="3"/>
        <v>1</v>
      </c>
      <c r="R34" s="125">
        <f t="shared" si="8"/>
        <v>0</v>
      </c>
      <c r="S34" s="99"/>
      <c r="T34" s="120">
        <f t="shared" si="4"/>
      </c>
      <c r="U34" s="141"/>
    </row>
    <row r="35" spans="1:21" s="21" customFormat="1" ht="26.25" customHeight="1">
      <c r="A35" s="170">
        <v>33</v>
      </c>
      <c r="B35" s="116"/>
      <c r="C35" s="117"/>
      <c r="D35" s="117"/>
      <c r="E35" s="117"/>
      <c r="F35" s="118"/>
      <c r="G35" s="158">
        <f t="shared" si="5"/>
        <v>0</v>
      </c>
      <c r="H35" s="164">
        <f t="shared" si="0"/>
        <v>0</v>
      </c>
      <c r="I35" s="71">
        <f t="shared" si="0"/>
        <v>0</v>
      </c>
      <c r="J35" s="305">
        <f t="shared" si="1"/>
        <v>1</v>
      </c>
      <c r="K35" s="98">
        <f t="shared" si="6"/>
        <v>0</v>
      </c>
      <c r="L35" s="99"/>
      <c r="M35" s="120">
        <f t="shared" si="2"/>
      </c>
      <c r="N35" s="137"/>
      <c r="O35" s="119">
        <f t="shared" si="7"/>
        <v>0</v>
      </c>
      <c r="P35" s="70">
        <f t="shared" si="7"/>
        <v>0</v>
      </c>
      <c r="Q35" s="97">
        <f t="shared" si="3"/>
        <v>1</v>
      </c>
      <c r="R35" s="125">
        <f t="shared" si="8"/>
        <v>0</v>
      </c>
      <c r="S35" s="99"/>
      <c r="T35" s="120">
        <f t="shared" si="4"/>
      </c>
      <c r="U35" s="141"/>
    </row>
    <row r="36" spans="1:21" s="21" customFormat="1" ht="26.25" customHeight="1">
      <c r="A36" s="170">
        <v>34</v>
      </c>
      <c r="B36" s="116"/>
      <c r="C36" s="117"/>
      <c r="D36" s="117"/>
      <c r="E36" s="117"/>
      <c r="F36" s="118"/>
      <c r="G36" s="158">
        <f t="shared" si="5"/>
        <v>0</v>
      </c>
      <c r="H36" s="164">
        <f t="shared" si="0"/>
        <v>0</v>
      </c>
      <c r="I36" s="71">
        <f t="shared" si="0"/>
        <v>0</v>
      </c>
      <c r="J36" s="305">
        <f t="shared" si="1"/>
        <v>1</v>
      </c>
      <c r="K36" s="98">
        <f t="shared" si="6"/>
        <v>0</v>
      </c>
      <c r="L36" s="99"/>
      <c r="M36" s="120">
        <f t="shared" si="2"/>
      </c>
      <c r="N36" s="137"/>
      <c r="O36" s="119">
        <f t="shared" si="7"/>
        <v>0</v>
      </c>
      <c r="P36" s="70">
        <f t="shared" si="7"/>
        <v>0</v>
      </c>
      <c r="Q36" s="97">
        <f t="shared" si="3"/>
        <v>1</v>
      </c>
      <c r="R36" s="125">
        <f t="shared" si="8"/>
        <v>0</v>
      </c>
      <c r="S36" s="99"/>
      <c r="T36" s="120">
        <f t="shared" si="4"/>
      </c>
      <c r="U36" s="141"/>
    </row>
    <row r="37" spans="1:21" s="21" customFormat="1" ht="26.25" customHeight="1">
      <c r="A37" s="170">
        <v>35</v>
      </c>
      <c r="B37" s="116"/>
      <c r="C37" s="117"/>
      <c r="D37" s="117"/>
      <c r="E37" s="117"/>
      <c r="F37" s="118"/>
      <c r="G37" s="158">
        <f t="shared" si="5"/>
        <v>0</v>
      </c>
      <c r="H37" s="164">
        <f t="shared" si="0"/>
        <v>0</v>
      </c>
      <c r="I37" s="71">
        <f t="shared" si="0"/>
        <v>0</v>
      </c>
      <c r="J37" s="305">
        <f t="shared" si="1"/>
        <v>1</v>
      </c>
      <c r="K37" s="98">
        <f t="shared" si="6"/>
        <v>0</v>
      </c>
      <c r="L37" s="99"/>
      <c r="M37" s="120">
        <f t="shared" si="2"/>
      </c>
      <c r="N37" s="137"/>
      <c r="O37" s="119">
        <f t="shared" si="7"/>
        <v>0</v>
      </c>
      <c r="P37" s="70">
        <f t="shared" si="7"/>
        <v>0</v>
      </c>
      <c r="Q37" s="97">
        <f t="shared" si="3"/>
        <v>1</v>
      </c>
      <c r="R37" s="125">
        <f t="shared" si="8"/>
        <v>0</v>
      </c>
      <c r="S37" s="99"/>
      <c r="T37" s="120">
        <f t="shared" si="4"/>
      </c>
      <c r="U37" s="141"/>
    </row>
    <row r="38" spans="1:21" s="21" customFormat="1" ht="26.25" customHeight="1">
      <c r="A38" s="170">
        <v>36</v>
      </c>
      <c r="B38" s="116"/>
      <c r="C38" s="117"/>
      <c r="D38" s="117"/>
      <c r="E38" s="117"/>
      <c r="F38" s="118"/>
      <c r="G38" s="158">
        <f t="shared" si="5"/>
        <v>0</v>
      </c>
      <c r="H38" s="164">
        <f t="shared" si="0"/>
        <v>0</v>
      </c>
      <c r="I38" s="71">
        <f t="shared" si="0"/>
        <v>0</v>
      </c>
      <c r="J38" s="305">
        <f t="shared" si="1"/>
        <v>1</v>
      </c>
      <c r="K38" s="98">
        <f t="shared" si="6"/>
        <v>0</v>
      </c>
      <c r="L38" s="99"/>
      <c r="M38" s="120">
        <f t="shared" si="2"/>
      </c>
      <c r="N38" s="137"/>
      <c r="O38" s="119">
        <f t="shared" si="7"/>
        <v>0</v>
      </c>
      <c r="P38" s="70">
        <f t="shared" si="7"/>
        <v>0</v>
      </c>
      <c r="Q38" s="97">
        <f t="shared" si="3"/>
        <v>1</v>
      </c>
      <c r="R38" s="125">
        <f t="shared" si="8"/>
        <v>0</v>
      </c>
      <c r="S38" s="99"/>
      <c r="T38" s="120">
        <f t="shared" si="4"/>
      </c>
      <c r="U38" s="141"/>
    </row>
    <row r="39" spans="1:21" s="21" customFormat="1" ht="26.25" customHeight="1">
      <c r="A39" s="170">
        <v>37</v>
      </c>
      <c r="B39" s="116"/>
      <c r="C39" s="117"/>
      <c r="D39" s="117"/>
      <c r="E39" s="117"/>
      <c r="F39" s="118"/>
      <c r="G39" s="158">
        <f t="shared" si="5"/>
        <v>0</v>
      </c>
      <c r="H39" s="164">
        <f t="shared" si="0"/>
        <v>0</v>
      </c>
      <c r="I39" s="71">
        <f t="shared" si="0"/>
        <v>0</v>
      </c>
      <c r="J39" s="305">
        <f t="shared" si="1"/>
        <v>1</v>
      </c>
      <c r="K39" s="98">
        <f t="shared" si="6"/>
        <v>0</v>
      </c>
      <c r="L39" s="99"/>
      <c r="M39" s="120">
        <f t="shared" si="2"/>
      </c>
      <c r="N39" s="137"/>
      <c r="O39" s="119">
        <f t="shared" si="7"/>
        <v>0</v>
      </c>
      <c r="P39" s="70">
        <f t="shared" si="7"/>
        <v>0</v>
      </c>
      <c r="Q39" s="97">
        <f t="shared" si="3"/>
        <v>1</v>
      </c>
      <c r="R39" s="125">
        <f t="shared" si="8"/>
        <v>0</v>
      </c>
      <c r="S39" s="99"/>
      <c r="T39" s="120">
        <f t="shared" si="4"/>
      </c>
      <c r="U39" s="141"/>
    </row>
    <row r="40" spans="1:21" s="21" customFormat="1" ht="26.25" customHeight="1">
      <c r="A40" s="170">
        <v>38</v>
      </c>
      <c r="B40" s="116"/>
      <c r="C40" s="117"/>
      <c r="D40" s="117"/>
      <c r="E40" s="117"/>
      <c r="F40" s="118"/>
      <c r="G40" s="158">
        <f t="shared" si="5"/>
        <v>0</v>
      </c>
      <c r="H40" s="164">
        <f t="shared" si="0"/>
        <v>0</v>
      </c>
      <c r="I40" s="71">
        <f t="shared" si="0"/>
        <v>0</v>
      </c>
      <c r="J40" s="305">
        <f t="shared" si="1"/>
        <v>1</v>
      </c>
      <c r="K40" s="98">
        <f t="shared" si="6"/>
        <v>0</v>
      </c>
      <c r="L40" s="99"/>
      <c r="M40" s="120">
        <f t="shared" si="2"/>
      </c>
      <c r="N40" s="137"/>
      <c r="O40" s="119">
        <f t="shared" si="7"/>
        <v>0</v>
      </c>
      <c r="P40" s="70">
        <f t="shared" si="7"/>
        <v>0</v>
      </c>
      <c r="Q40" s="97">
        <f t="shared" si="3"/>
        <v>1</v>
      </c>
      <c r="R40" s="125">
        <f t="shared" si="8"/>
        <v>0</v>
      </c>
      <c r="S40" s="99"/>
      <c r="T40" s="120">
        <f t="shared" si="4"/>
      </c>
      <c r="U40" s="141"/>
    </row>
    <row r="41" spans="1:21" s="21" customFormat="1" ht="26.25" customHeight="1">
      <c r="A41" s="170">
        <v>39</v>
      </c>
      <c r="B41" s="116"/>
      <c r="C41" s="117"/>
      <c r="D41" s="117"/>
      <c r="E41" s="117"/>
      <c r="F41" s="118"/>
      <c r="G41" s="158">
        <f t="shared" si="5"/>
        <v>0</v>
      </c>
      <c r="H41" s="164">
        <f t="shared" si="0"/>
        <v>0</v>
      </c>
      <c r="I41" s="71">
        <f t="shared" si="0"/>
        <v>0</v>
      </c>
      <c r="J41" s="305">
        <f t="shared" si="1"/>
        <v>1</v>
      </c>
      <c r="K41" s="98">
        <f t="shared" si="6"/>
        <v>0</v>
      </c>
      <c r="L41" s="99"/>
      <c r="M41" s="120">
        <f t="shared" si="2"/>
      </c>
      <c r="N41" s="137"/>
      <c r="O41" s="119">
        <f t="shared" si="7"/>
        <v>0</v>
      </c>
      <c r="P41" s="70">
        <f t="shared" si="7"/>
        <v>0</v>
      </c>
      <c r="Q41" s="97">
        <f t="shared" si="3"/>
        <v>1</v>
      </c>
      <c r="R41" s="125">
        <f t="shared" si="8"/>
        <v>0</v>
      </c>
      <c r="S41" s="99"/>
      <c r="T41" s="120">
        <f t="shared" si="4"/>
      </c>
      <c r="U41" s="141"/>
    </row>
    <row r="42" spans="1:21" s="21" customFormat="1" ht="26.25" customHeight="1">
      <c r="A42" s="170">
        <v>40</v>
      </c>
      <c r="B42" s="116"/>
      <c r="C42" s="117"/>
      <c r="D42" s="117"/>
      <c r="E42" s="117"/>
      <c r="F42" s="118"/>
      <c r="G42" s="158">
        <f t="shared" si="5"/>
        <v>0</v>
      </c>
      <c r="H42" s="164">
        <f t="shared" si="0"/>
        <v>0</v>
      </c>
      <c r="I42" s="71">
        <f t="shared" si="0"/>
        <v>0</v>
      </c>
      <c r="J42" s="305">
        <f t="shared" si="1"/>
        <v>1</v>
      </c>
      <c r="K42" s="98">
        <f t="shared" si="6"/>
        <v>0</v>
      </c>
      <c r="L42" s="99"/>
      <c r="M42" s="120">
        <f t="shared" si="2"/>
      </c>
      <c r="N42" s="137"/>
      <c r="O42" s="119">
        <f t="shared" si="7"/>
        <v>0</v>
      </c>
      <c r="P42" s="70">
        <f t="shared" si="7"/>
        <v>0</v>
      </c>
      <c r="Q42" s="97">
        <f t="shared" si="3"/>
        <v>1</v>
      </c>
      <c r="R42" s="125">
        <f t="shared" si="8"/>
        <v>0</v>
      </c>
      <c r="S42" s="99"/>
      <c r="T42" s="120">
        <f t="shared" si="4"/>
      </c>
      <c r="U42" s="141"/>
    </row>
    <row r="43" spans="1:21" s="21" customFormat="1" ht="25.5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5" spans="8:20" ht="12.75"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3:20" ht="12.75">
      <c r="M46" s="42"/>
      <c r="N46" s="41"/>
      <c r="T46" s="42"/>
    </row>
    <row r="47" ht="12.75">
      <c r="N47" s="41"/>
    </row>
    <row r="48" spans="1:20" ht="30" customHeight="1">
      <c r="A48" s="446" t="s">
        <v>85</v>
      </c>
      <c r="B48" s="446"/>
      <c r="L48" s="446" t="s">
        <v>83</v>
      </c>
      <c r="M48" s="446"/>
      <c r="S48" s="446" t="s">
        <v>83</v>
      </c>
      <c r="T48" s="446"/>
    </row>
    <row r="49" spans="1:20" ht="25.5" customHeight="1">
      <c r="A49" s="91" t="s">
        <v>47</v>
      </c>
      <c r="B49" s="64" t="s">
        <v>12</v>
      </c>
      <c r="L49" s="63" t="s">
        <v>59</v>
      </c>
      <c r="M49" s="64" t="s">
        <v>60</v>
      </c>
      <c r="N49" s="41"/>
      <c r="S49" s="63" t="s">
        <v>59</v>
      </c>
      <c r="T49" s="64" t="s">
        <v>60</v>
      </c>
    </row>
    <row r="50" spans="1:20" ht="26.25" customHeight="1">
      <c r="A50" s="65">
        <v>1</v>
      </c>
      <c r="B50" s="66" t="s">
        <v>48</v>
      </c>
      <c r="L50" s="65">
        <v>1</v>
      </c>
      <c r="M50" s="92" t="s">
        <v>57</v>
      </c>
      <c r="N50" s="41"/>
      <c r="S50" s="65">
        <v>1</v>
      </c>
      <c r="T50" s="92" t="s">
        <v>57</v>
      </c>
    </row>
    <row r="51" spans="1:20" ht="26.25" customHeight="1">
      <c r="A51" s="65">
        <v>2</v>
      </c>
      <c r="B51" s="65" t="s">
        <v>49</v>
      </c>
      <c r="L51" s="65">
        <v>2</v>
      </c>
      <c r="M51" s="92" t="s">
        <v>56</v>
      </c>
      <c r="N51" s="41"/>
      <c r="S51" s="65">
        <v>2</v>
      </c>
      <c r="T51" s="92" t="s">
        <v>56</v>
      </c>
    </row>
    <row r="52" spans="1:20" ht="26.25" customHeight="1">
      <c r="A52" s="65">
        <v>3</v>
      </c>
      <c r="B52" s="66" t="s">
        <v>50</v>
      </c>
      <c r="L52" s="65">
        <v>3</v>
      </c>
      <c r="M52" s="92" t="s">
        <v>55</v>
      </c>
      <c r="N52" s="41"/>
      <c r="S52" s="65">
        <v>3</v>
      </c>
      <c r="T52" s="92" t="s">
        <v>55</v>
      </c>
    </row>
    <row r="53" spans="1:20" ht="26.25" customHeight="1">
      <c r="A53" s="65">
        <v>4</v>
      </c>
      <c r="B53" s="66" t="s">
        <v>51</v>
      </c>
      <c r="L53" s="65">
        <v>4</v>
      </c>
      <c r="M53" s="92" t="s">
        <v>58</v>
      </c>
      <c r="N53" s="41"/>
      <c r="S53" s="65">
        <v>4</v>
      </c>
      <c r="T53" s="92" t="s">
        <v>58</v>
      </c>
    </row>
    <row r="54" spans="12:20" ht="26.25" customHeight="1">
      <c r="L54" s="65">
        <v>5</v>
      </c>
      <c r="M54" s="92" t="s">
        <v>87</v>
      </c>
      <c r="N54" s="41"/>
      <c r="S54" s="65">
        <v>5</v>
      </c>
      <c r="T54" s="92" t="s">
        <v>87</v>
      </c>
    </row>
    <row r="55" spans="12:20" ht="25.5" customHeight="1">
      <c r="L55" s="65">
        <v>6</v>
      </c>
      <c r="M55" s="92" t="s">
        <v>18</v>
      </c>
      <c r="N55" s="41"/>
      <c r="S55" s="65">
        <v>6</v>
      </c>
      <c r="T55" s="92" t="s">
        <v>18</v>
      </c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</sheetData>
  <sheetProtection password="CAD0" sheet="1" objects="1" scenarios="1"/>
  <mergeCells count="8">
    <mergeCell ref="A48:B48"/>
    <mergeCell ref="L48:M48"/>
    <mergeCell ref="R1:S1"/>
    <mergeCell ref="S48:T48"/>
    <mergeCell ref="A1:C1"/>
    <mergeCell ref="H1:J1"/>
    <mergeCell ref="K1:L1"/>
    <mergeCell ref="O1:Q1"/>
  </mergeCells>
  <conditionalFormatting sqref="O3:P42">
    <cfRule type="cellIs" priority="1" dxfId="0" operator="notEqual" stopIfTrue="1">
      <formula>H3</formula>
    </cfRule>
  </conditionalFormatting>
  <conditionalFormatting sqref="H3:I42">
    <cfRule type="cellIs" priority="2" dxfId="0" operator="notEqual" stopIfTrue="1">
      <formula>D3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J3:J42 Q3:Q42">
    <cfRule type="cellIs" priority="4" dxfId="0" operator="notEqual" stopIfTrue="1">
      <formula>1-$M$1</formula>
    </cfRule>
  </conditionalFormatting>
  <dataValidations count="5"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42">
      <formula1>$B$50:$B$53</formula1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42">
      <formula1>H3*I3*J3</formula1>
      <formula2>H3*I3*J3</formula2>
    </dataValidation>
  </dataValidations>
  <printOptions horizontalCentered="1" verticalCentered="1"/>
  <pageMargins left="0.1968503937007874" right="0.24" top="0.15748031496062992" bottom="0.15748031496062992" header="0.03937007874015748" footer="0.03937007874015748"/>
  <pageSetup fitToHeight="1" fitToWidth="1" horizontalDpi="600" verticalDpi="600" orientation="portrait" paperSize="9" scale="52" r:id="rId3"/>
  <headerFooter alignWithMargins="0">
    <oddFooter>&amp;Cעמוד &amp;P מתוך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59"/>
  <sheetViews>
    <sheetView showGridLines="0" rightToLeft="1" zoomScale="85" zoomScaleNormal="85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2" sqref="N22"/>
    </sheetView>
  </sheetViews>
  <sheetFormatPr defaultColWidth="9.140625" defaultRowHeight="12.75" outlineLevelCol="1"/>
  <cols>
    <col min="1" max="1" width="5.7109375" style="25" customWidth="1"/>
    <col min="2" max="2" width="25.28125" style="25" customWidth="1"/>
    <col min="3" max="3" width="26.8515625" style="25" customWidth="1"/>
    <col min="4" max="4" width="9.28125" style="25" customWidth="1"/>
    <col min="5" max="5" width="7.8515625" style="25" customWidth="1"/>
    <col min="6" max="6" width="10.421875" style="25" customWidth="1"/>
    <col min="7" max="7" width="12.00390625" style="25" customWidth="1"/>
    <col min="8" max="8" width="12.7109375" style="94" hidden="1" customWidth="1" outlineLevel="1"/>
    <col min="9" max="10" width="9.140625" style="25" hidden="1" customWidth="1" outlineLevel="1"/>
    <col min="11" max="11" width="23.8515625" style="25" hidden="1" customWidth="1" outlineLevel="1"/>
    <col min="12" max="12" width="12.8515625" style="25" hidden="1" customWidth="1" outlineLevel="1"/>
    <col min="13" max="13" width="23.00390625" style="25" hidden="1" customWidth="1" outlineLevel="1"/>
    <col min="14" max="14" width="7.140625" style="25" customWidth="1" collapsed="1"/>
    <col min="15" max="17" width="9.140625" style="25" hidden="1" customWidth="1" outlineLevel="1"/>
    <col min="18" max="18" width="17.00390625" style="25" hidden="1" customWidth="1" outlineLevel="1"/>
    <col min="19" max="19" width="11.140625" style="25" hidden="1" customWidth="1" outlineLevel="1"/>
    <col min="20" max="20" width="22.8515625" style="25" hidden="1" customWidth="1" outlineLevel="1"/>
    <col min="21" max="21" width="7.7109375" style="25" customWidth="1" collapsed="1"/>
    <col min="22" max="16384" width="9.140625" style="25" customWidth="1"/>
  </cols>
  <sheetData>
    <row r="1" spans="1:21" s="93" customFormat="1" ht="45.75" customHeight="1" thickBot="1">
      <c r="A1" s="459" t="s">
        <v>68</v>
      </c>
      <c r="B1" s="448"/>
      <c r="C1" s="448"/>
      <c r="D1" s="75"/>
      <c r="E1" s="31" t="s">
        <v>26</v>
      </c>
      <c r="F1" s="112">
        <f>'ראשי-פרטים כלליים וריכוז הוצאות'!F5</f>
        <v>0</v>
      </c>
      <c r="G1" s="145"/>
      <c r="H1" s="451" t="s">
        <v>124</v>
      </c>
      <c r="I1" s="452"/>
      <c r="J1" s="453"/>
      <c r="K1" s="444" t="s">
        <v>134</v>
      </c>
      <c r="L1" s="445"/>
      <c r="M1" s="293">
        <v>0</v>
      </c>
      <c r="N1" s="135" t="s">
        <v>63</v>
      </c>
      <c r="O1" s="454" t="s">
        <v>137</v>
      </c>
      <c r="P1" s="455"/>
      <c r="Q1" s="456"/>
      <c r="R1" s="462" t="s">
        <v>88</v>
      </c>
      <c r="S1" s="463"/>
      <c r="T1" s="132"/>
      <c r="U1" s="139" t="s">
        <v>81</v>
      </c>
    </row>
    <row r="2" spans="1:21" ht="45.75" customHeight="1">
      <c r="A2" s="33" t="s">
        <v>5</v>
      </c>
      <c r="B2" s="33" t="s">
        <v>69</v>
      </c>
      <c r="C2" s="33" t="s">
        <v>70</v>
      </c>
      <c r="D2" s="33" t="s">
        <v>52</v>
      </c>
      <c r="E2" s="33" t="s">
        <v>53</v>
      </c>
      <c r="F2" s="33" t="s">
        <v>84</v>
      </c>
      <c r="G2" s="157" t="s">
        <v>54</v>
      </c>
      <c r="H2" s="163" t="s">
        <v>61</v>
      </c>
      <c r="I2" s="74" t="s">
        <v>53</v>
      </c>
      <c r="J2" s="74" t="s">
        <v>64</v>
      </c>
      <c r="K2" s="74" t="s">
        <v>62</v>
      </c>
      <c r="L2" s="74" t="s">
        <v>140</v>
      </c>
      <c r="M2" s="130" t="s">
        <v>22</v>
      </c>
      <c r="N2" s="136"/>
      <c r="O2" s="134" t="s">
        <v>61</v>
      </c>
      <c r="P2" s="124" t="s">
        <v>53</v>
      </c>
      <c r="Q2" s="124" t="s">
        <v>64</v>
      </c>
      <c r="R2" s="124" t="s">
        <v>86</v>
      </c>
      <c r="S2" s="124" t="s">
        <v>82</v>
      </c>
      <c r="T2" s="131" t="s">
        <v>22</v>
      </c>
      <c r="U2" s="140"/>
    </row>
    <row r="3" spans="1:21" s="95" customFormat="1" ht="24" customHeight="1">
      <c r="A3" s="170">
        <v>1</v>
      </c>
      <c r="B3" s="116"/>
      <c r="C3" s="291"/>
      <c r="D3" s="117"/>
      <c r="E3" s="117"/>
      <c r="F3" s="118"/>
      <c r="G3" s="158">
        <f>E3*D3</f>
        <v>0</v>
      </c>
      <c r="H3" s="164">
        <f aca="true" t="shared" si="0" ref="H3:I42">D3</f>
        <v>0</v>
      </c>
      <c r="I3" s="71">
        <f>E3</f>
        <v>0</v>
      </c>
      <c r="J3" s="305">
        <f aca="true" t="shared" si="1" ref="J3:J42">IF($M$1&gt;0,1-$M$1,100%)</f>
        <v>1</v>
      </c>
      <c r="K3" s="98">
        <f aca="true" t="shared" si="2" ref="K3:K42">H3*I3*J3</f>
        <v>0</v>
      </c>
      <c r="L3" s="99"/>
      <c r="M3" s="120">
        <f aca="true" t="shared" si="3" ref="M3:M42">IF(L3&gt;0,(VLOOKUP(L3,$L$50:$M$55,2,0)),"")</f>
      </c>
      <c r="N3" s="137"/>
      <c r="O3" s="119">
        <f>H3</f>
        <v>0</v>
      </c>
      <c r="P3" s="70">
        <f>I3</f>
        <v>0</v>
      </c>
      <c r="Q3" s="97">
        <f aca="true" t="shared" si="4" ref="Q3:Q42">IF($T$1&gt;0,((1-$T$1)*(1-$M$1)),J3)</f>
        <v>1</v>
      </c>
      <c r="R3" s="125">
        <f>O3*P3*Q3</f>
        <v>0</v>
      </c>
      <c r="S3" s="99"/>
      <c r="T3" s="120">
        <f aca="true" t="shared" si="5" ref="T3:T42">IF(S3&gt;0,(VLOOKUP(S3,$L$50:$M$55,2,0)),"")</f>
      </c>
      <c r="U3" s="141"/>
    </row>
    <row r="4" spans="1:21" s="95" customFormat="1" ht="24" customHeight="1">
      <c r="A4" s="170">
        <v>2</v>
      </c>
      <c r="B4" s="116"/>
      <c r="C4" s="290"/>
      <c r="D4" s="251"/>
      <c r="E4" s="117"/>
      <c r="F4" s="118"/>
      <c r="G4" s="158">
        <f aca="true" t="shared" si="6" ref="G4:G42">E4*D4</f>
        <v>0</v>
      </c>
      <c r="H4" s="164">
        <f t="shared" si="0"/>
        <v>0</v>
      </c>
      <c r="I4" s="71">
        <f t="shared" si="0"/>
        <v>0</v>
      </c>
      <c r="J4" s="305">
        <f t="shared" si="1"/>
        <v>1</v>
      </c>
      <c r="K4" s="98">
        <f t="shared" si="2"/>
        <v>0</v>
      </c>
      <c r="L4" s="99"/>
      <c r="M4" s="120">
        <f t="shared" si="3"/>
      </c>
      <c r="N4" s="137"/>
      <c r="O4" s="119">
        <f aca="true" t="shared" si="7" ref="O4:O42">H4</f>
        <v>0</v>
      </c>
      <c r="P4" s="70">
        <f aca="true" t="shared" si="8" ref="P4:P42">I4</f>
        <v>0</v>
      </c>
      <c r="Q4" s="97">
        <f t="shared" si="4"/>
        <v>1</v>
      </c>
      <c r="R4" s="125">
        <f aca="true" t="shared" si="9" ref="R4:R42">O4*P4*Q4</f>
        <v>0</v>
      </c>
      <c r="S4" s="99"/>
      <c r="T4" s="120">
        <f t="shared" si="5"/>
      </c>
      <c r="U4" s="141"/>
    </row>
    <row r="5" spans="1:21" s="95" customFormat="1" ht="24" customHeight="1">
      <c r="A5" s="170">
        <v>3</v>
      </c>
      <c r="B5" s="116"/>
      <c r="C5" s="290"/>
      <c r="D5" s="117"/>
      <c r="E5" s="117"/>
      <c r="F5" s="118"/>
      <c r="G5" s="158">
        <f t="shared" si="6"/>
        <v>0</v>
      </c>
      <c r="H5" s="164">
        <f t="shared" si="0"/>
        <v>0</v>
      </c>
      <c r="I5" s="71">
        <f t="shared" si="0"/>
        <v>0</v>
      </c>
      <c r="J5" s="305">
        <f t="shared" si="1"/>
        <v>1</v>
      </c>
      <c r="K5" s="98">
        <f t="shared" si="2"/>
        <v>0</v>
      </c>
      <c r="L5" s="99"/>
      <c r="M5" s="120">
        <f t="shared" si="3"/>
      </c>
      <c r="N5" s="137"/>
      <c r="O5" s="119">
        <f t="shared" si="7"/>
        <v>0</v>
      </c>
      <c r="P5" s="70">
        <f t="shared" si="8"/>
        <v>0</v>
      </c>
      <c r="Q5" s="97">
        <f t="shared" si="4"/>
        <v>1</v>
      </c>
      <c r="R5" s="125">
        <f t="shared" si="9"/>
        <v>0</v>
      </c>
      <c r="S5" s="99"/>
      <c r="T5" s="120">
        <f t="shared" si="5"/>
      </c>
      <c r="U5" s="141"/>
    </row>
    <row r="6" spans="1:21" s="95" customFormat="1" ht="24" customHeight="1">
      <c r="A6" s="170">
        <v>4</v>
      </c>
      <c r="B6" s="116"/>
      <c r="C6" s="290"/>
      <c r="D6" s="117"/>
      <c r="E6" s="117"/>
      <c r="F6" s="118"/>
      <c r="G6" s="158">
        <f t="shared" si="6"/>
        <v>0</v>
      </c>
      <c r="H6" s="164">
        <f t="shared" si="0"/>
        <v>0</v>
      </c>
      <c r="I6" s="71">
        <f t="shared" si="0"/>
        <v>0</v>
      </c>
      <c r="J6" s="305">
        <f t="shared" si="1"/>
        <v>1</v>
      </c>
      <c r="K6" s="98">
        <f t="shared" si="2"/>
        <v>0</v>
      </c>
      <c r="L6" s="99"/>
      <c r="M6" s="120">
        <f t="shared" si="3"/>
      </c>
      <c r="N6" s="137"/>
      <c r="O6" s="119">
        <f t="shared" si="7"/>
        <v>0</v>
      </c>
      <c r="P6" s="70">
        <f t="shared" si="8"/>
        <v>0</v>
      </c>
      <c r="Q6" s="97">
        <f t="shared" si="4"/>
        <v>1</v>
      </c>
      <c r="R6" s="125">
        <f t="shared" si="9"/>
        <v>0</v>
      </c>
      <c r="S6" s="99"/>
      <c r="T6" s="120">
        <f t="shared" si="5"/>
      </c>
      <c r="U6" s="141"/>
    </row>
    <row r="7" spans="1:21" s="95" customFormat="1" ht="24" customHeight="1">
      <c r="A7" s="170">
        <v>5</v>
      </c>
      <c r="B7" s="116"/>
      <c r="C7" s="290"/>
      <c r="D7" s="117"/>
      <c r="E7" s="117"/>
      <c r="F7" s="118"/>
      <c r="G7" s="158">
        <f t="shared" si="6"/>
        <v>0</v>
      </c>
      <c r="H7" s="164">
        <f t="shared" si="0"/>
        <v>0</v>
      </c>
      <c r="I7" s="71">
        <f t="shared" si="0"/>
        <v>0</v>
      </c>
      <c r="J7" s="305">
        <f t="shared" si="1"/>
        <v>1</v>
      </c>
      <c r="K7" s="98">
        <f t="shared" si="2"/>
        <v>0</v>
      </c>
      <c r="L7" s="99"/>
      <c r="M7" s="120">
        <f t="shared" si="3"/>
      </c>
      <c r="N7" s="137"/>
      <c r="O7" s="119">
        <f t="shared" si="7"/>
        <v>0</v>
      </c>
      <c r="P7" s="70">
        <f t="shared" si="8"/>
        <v>0</v>
      </c>
      <c r="Q7" s="97">
        <f t="shared" si="4"/>
        <v>1</v>
      </c>
      <c r="R7" s="125">
        <f t="shared" si="9"/>
        <v>0</v>
      </c>
      <c r="S7" s="99"/>
      <c r="T7" s="120">
        <f t="shared" si="5"/>
      </c>
      <c r="U7" s="141"/>
    </row>
    <row r="8" spans="1:21" s="95" customFormat="1" ht="24" customHeight="1">
      <c r="A8" s="170">
        <v>6</v>
      </c>
      <c r="B8" s="116"/>
      <c r="C8" s="290"/>
      <c r="D8" s="117"/>
      <c r="E8" s="117"/>
      <c r="F8" s="118"/>
      <c r="G8" s="158">
        <f t="shared" si="6"/>
        <v>0</v>
      </c>
      <c r="H8" s="164">
        <f t="shared" si="0"/>
        <v>0</v>
      </c>
      <c r="I8" s="71">
        <f t="shared" si="0"/>
        <v>0</v>
      </c>
      <c r="J8" s="305">
        <f t="shared" si="1"/>
        <v>1</v>
      </c>
      <c r="K8" s="98">
        <f t="shared" si="2"/>
        <v>0</v>
      </c>
      <c r="L8" s="99"/>
      <c r="M8" s="120">
        <f t="shared" si="3"/>
      </c>
      <c r="N8" s="137"/>
      <c r="O8" s="119">
        <f t="shared" si="7"/>
        <v>0</v>
      </c>
      <c r="P8" s="70">
        <f t="shared" si="8"/>
        <v>0</v>
      </c>
      <c r="Q8" s="97">
        <f t="shared" si="4"/>
        <v>1</v>
      </c>
      <c r="R8" s="125">
        <f t="shared" si="9"/>
        <v>0</v>
      </c>
      <c r="S8" s="99"/>
      <c r="T8" s="120">
        <f t="shared" si="5"/>
      </c>
      <c r="U8" s="141"/>
    </row>
    <row r="9" spans="1:21" s="95" customFormat="1" ht="24" customHeight="1">
      <c r="A9" s="170">
        <v>7</v>
      </c>
      <c r="B9" s="116"/>
      <c r="C9" s="291"/>
      <c r="D9" s="117"/>
      <c r="E9" s="117"/>
      <c r="F9" s="118"/>
      <c r="G9" s="158">
        <f t="shared" si="6"/>
        <v>0</v>
      </c>
      <c r="H9" s="164">
        <f t="shared" si="0"/>
        <v>0</v>
      </c>
      <c r="I9" s="71">
        <f t="shared" si="0"/>
        <v>0</v>
      </c>
      <c r="J9" s="305">
        <f t="shared" si="1"/>
        <v>1</v>
      </c>
      <c r="K9" s="98">
        <f t="shared" si="2"/>
        <v>0</v>
      </c>
      <c r="L9" s="99"/>
      <c r="M9" s="120">
        <f t="shared" si="3"/>
      </c>
      <c r="N9" s="137"/>
      <c r="O9" s="119">
        <f t="shared" si="7"/>
        <v>0</v>
      </c>
      <c r="P9" s="70">
        <f t="shared" si="8"/>
        <v>0</v>
      </c>
      <c r="Q9" s="97">
        <f t="shared" si="4"/>
        <v>1</v>
      </c>
      <c r="R9" s="125">
        <f t="shared" si="9"/>
        <v>0</v>
      </c>
      <c r="S9" s="99"/>
      <c r="T9" s="120">
        <f t="shared" si="5"/>
      </c>
      <c r="U9" s="141"/>
    </row>
    <row r="10" spans="1:21" s="95" customFormat="1" ht="24" customHeight="1">
      <c r="A10" s="170">
        <v>8</v>
      </c>
      <c r="B10" s="116"/>
      <c r="C10" s="290"/>
      <c r="D10" s="117"/>
      <c r="E10" s="117"/>
      <c r="F10" s="118"/>
      <c r="G10" s="158">
        <f t="shared" si="6"/>
        <v>0</v>
      </c>
      <c r="H10" s="164">
        <f t="shared" si="0"/>
        <v>0</v>
      </c>
      <c r="I10" s="71">
        <f t="shared" si="0"/>
        <v>0</v>
      </c>
      <c r="J10" s="305">
        <f t="shared" si="1"/>
        <v>1</v>
      </c>
      <c r="K10" s="98">
        <f t="shared" si="2"/>
        <v>0</v>
      </c>
      <c r="L10" s="99"/>
      <c r="M10" s="120">
        <f t="shared" si="3"/>
      </c>
      <c r="N10" s="137"/>
      <c r="O10" s="119">
        <f t="shared" si="7"/>
        <v>0</v>
      </c>
      <c r="P10" s="70">
        <f t="shared" si="8"/>
        <v>0</v>
      </c>
      <c r="Q10" s="97">
        <f t="shared" si="4"/>
        <v>1</v>
      </c>
      <c r="R10" s="125">
        <f t="shared" si="9"/>
        <v>0</v>
      </c>
      <c r="S10" s="99"/>
      <c r="T10" s="120">
        <f t="shared" si="5"/>
      </c>
      <c r="U10" s="141"/>
    </row>
    <row r="11" spans="1:21" s="95" customFormat="1" ht="24" customHeight="1">
      <c r="A11" s="170">
        <v>9</v>
      </c>
      <c r="B11" s="116"/>
      <c r="C11" s="290"/>
      <c r="D11" s="117"/>
      <c r="E11" s="117"/>
      <c r="F11" s="118"/>
      <c r="G11" s="158">
        <f t="shared" si="6"/>
        <v>0</v>
      </c>
      <c r="H11" s="164">
        <f t="shared" si="0"/>
        <v>0</v>
      </c>
      <c r="I11" s="71">
        <f t="shared" si="0"/>
        <v>0</v>
      </c>
      <c r="J11" s="305">
        <f t="shared" si="1"/>
        <v>1</v>
      </c>
      <c r="K11" s="98">
        <f t="shared" si="2"/>
        <v>0</v>
      </c>
      <c r="L11" s="99"/>
      <c r="M11" s="120">
        <f t="shared" si="3"/>
      </c>
      <c r="N11" s="137"/>
      <c r="O11" s="119">
        <f t="shared" si="7"/>
        <v>0</v>
      </c>
      <c r="P11" s="70">
        <f t="shared" si="8"/>
        <v>0</v>
      </c>
      <c r="Q11" s="97">
        <f t="shared" si="4"/>
        <v>1</v>
      </c>
      <c r="R11" s="125">
        <f t="shared" si="9"/>
        <v>0</v>
      </c>
      <c r="S11" s="99"/>
      <c r="T11" s="120">
        <f t="shared" si="5"/>
      </c>
      <c r="U11" s="141"/>
    </row>
    <row r="12" spans="1:21" s="95" customFormat="1" ht="24" customHeight="1">
      <c r="A12" s="170">
        <v>10</v>
      </c>
      <c r="B12" s="116"/>
      <c r="C12" s="290"/>
      <c r="D12" s="117"/>
      <c r="E12" s="117"/>
      <c r="F12" s="118"/>
      <c r="G12" s="158">
        <f t="shared" si="6"/>
        <v>0</v>
      </c>
      <c r="H12" s="164">
        <f t="shared" si="0"/>
        <v>0</v>
      </c>
      <c r="I12" s="71">
        <f t="shared" si="0"/>
        <v>0</v>
      </c>
      <c r="J12" s="305">
        <f t="shared" si="1"/>
        <v>1</v>
      </c>
      <c r="K12" s="98">
        <f t="shared" si="2"/>
        <v>0</v>
      </c>
      <c r="L12" s="99"/>
      <c r="M12" s="120">
        <f t="shared" si="3"/>
      </c>
      <c r="N12" s="137"/>
      <c r="O12" s="119">
        <f t="shared" si="7"/>
        <v>0</v>
      </c>
      <c r="P12" s="70">
        <f t="shared" si="8"/>
        <v>0</v>
      </c>
      <c r="Q12" s="97">
        <f t="shared" si="4"/>
        <v>1</v>
      </c>
      <c r="R12" s="125">
        <f t="shared" si="9"/>
        <v>0</v>
      </c>
      <c r="S12" s="99"/>
      <c r="T12" s="120">
        <f t="shared" si="5"/>
      </c>
      <c r="U12" s="141"/>
    </row>
    <row r="13" spans="1:21" s="95" customFormat="1" ht="24" customHeight="1">
      <c r="A13" s="170">
        <v>11</v>
      </c>
      <c r="B13" s="116"/>
      <c r="C13" s="290"/>
      <c r="D13" s="117"/>
      <c r="E13" s="117"/>
      <c r="F13" s="118"/>
      <c r="G13" s="158">
        <f t="shared" si="6"/>
        <v>0</v>
      </c>
      <c r="H13" s="164">
        <f t="shared" si="0"/>
        <v>0</v>
      </c>
      <c r="I13" s="71">
        <f t="shared" si="0"/>
        <v>0</v>
      </c>
      <c r="J13" s="305">
        <f t="shared" si="1"/>
        <v>1</v>
      </c>
      <c r="K13" s="98">
        <f t="shared" si="2"/>
        <v>0</v>
      </c>
      <c r="L13" s="99"/>
      <c r="M13" s="120">
        <f t="shared" si="3"/>
      </c>
      <c r="N13" s="137"/>
      <c r="O13" s="119">
        <f t="shared" si="7"/>
        <v>0</v>
      </c>
      <c r="P13" s="70">
        <f t="shared" si="8"/>
        <v>0</v>
      </c>
      <c r="Q13" s="97">
        <f t="shared" si="4"/>
        <v>1</v>
      </c>
      <c r="R13" s="125">
        <f t="shared" si="9"/>
        <v>0</v>
      </c>
      <c r="S13" s="99"/>
      <c r="T13" s="120">
        <f t="shared" si="5"/>
      </c>
      <c r="U13" s="141"/>
    </row>
    <row r="14" spans="1:21" s="95" customFormat="1" ht="24" customHeight="1">
      <c r="A14" s="170">
        <v>12</v>
      </c>
      <c r="B14" s="116"/>
      <c r="C14" s="290"/>
      <c r="D14" s="117"/>
      <c r="E14" s="117"/>
      <c r="F14" s="118"/>
      <c r="G14" s="158">
        <f t="shared" si="6"/>
        <v>0</v>
      </c>
      <c r="H14" s="164">
        <f t="shared" si="0"/>
        <v>0</v>
      </c>
      <c r="I14" s="71">
        <f t="shared" si="0"/>
        <v>0</v>
      </c>
      <c r="J14" s="305">
        <f t="shared" si="1"/>
        <v>1</v>
      </c>
      <c r="K14" s="98">
        <f t="shared" si="2"/>
        <v>0</v>
      </c>
      <c r="L14" s="99"/>
      <c r="M14" s="120">
        <f t="shared" si="3"/>
      </c>
      <c r="N14" s="137"/>
      <c r="O14" s="119">
        <f t="shared" si="7"/>
        <v>0</v>
      </c>
      <c r="P14" s="70">
        <f t="shared" si="8"/>
        <v>0</v>
      </c>
      <c r="Q14" s="97">
        <f t="shared" si="4"/>
        <v>1</v>
      </c>
      <c r="R14" s="125">
        <f t="shared" si="9"/>
        <v>0</v>
      </c>
      <c r="S14" s="99"/>
      <c r="T14" s="120">
        <f t="shared" si="5"/>
      </c>
      <c r="U14" s="141"/>
    </row>
    <row r="15" spans="1:21" s="95" customFormat="1" ht="24" customHeight="1">
      <c r="A15" s="170">
        <v>13</v>
      </c>
      <c r="B15" s="116"/>
      <c r="C15" s="290"/>
      <c r="D15" s="117"/>
      <c r="E15" s="117"/>
      <c r="F15" s="118"/>
      <c r="G15" s="158">
        <f t="shared" si="6"/>
        <v>0</v>
      </c>
      <c r="H15" s="164">
        <f t="shared" si="0"/>
        <v>0</v>
      </c>
      <c r="I15" s="71">
        <f t="shared" si="0"/>
        <v>0</v>
      </c>
      <c r="J15" s="305">
        <f t="shared" si="1"/>
        <v>1</v>
      </c>
      <c r="K15" s="98">
        <f t="shared" si="2"/>
        <v>0</v>
      </c>
      <c r="L15" s="99"/>
      <c r="M15" s="120">
        <f t="shared" si="3"/>
      </c>
      <c r="N15" s="137"/>
      <c r="O15" s="119">
        <f t="shared" si="7"/>
        <v>0</v>
      </c>
      <c r="P15" s="70">
        <f t="shared" si="8"/>
        <v>0</v>
      </c>
      <c r="Q15" s="97">
        <f t="shared" si="4"/>
        <v>1</v>
      </c>
      <c r="R15" s="125">
        <f t="shared" si="9"/>
        <v>0</v>
      </c>
      <c r="S15" s="99"/>
      <c r="T15" s="120">
        <f t="shared" si="5"/>
      </c>
      <c r="U15" s="141"/>
    </row>
    <row r="16" spans="1:21" s="95" customFormat="1" ht="24" customHeight="1">
      <c r="A16" s="170">
        <v>14</v>
      </c>
      <c r="B16" s="116"/>
      <c r="C16" s="290"/>
      <c r="D16" s="117"/>
      <c r="E16" s="117"/>
      <c r="F16" s="118"/>
      <c r="G16" s="158">
        <f t="shared" si="6"/>
        <v>0</v>
      </c>
      <c r="H16" s="164">
        <f t="shared" si="0"/>
        <v>0</v>
      </c>
      <c r="I16" s="71">
        <f t="shared" si="0"/>
        <v>0</v>
      </c>
      <c r="J16" s="305">
        <f t="shared" si="1"/>
        <v>1</v>
      </c>
      <c r="K16" s="98">
        <f t="shared" si="2"/>
        <v>0</v>
      </c>
      <c r="L16" s="99"/>
      <c r="M16" s="120">
        <f t="shared" si="3"/>
      </c>
      <c r="N16" s="137"/>
      <c r="O16" s="119">
        <f t="shared" si="7"/>
        <v>0</v>
      </c>
      <c r="P16" s="70">
        <f t="shared" si="8"/>
        <v>0</v>
      </c>
      <c r="Q16" s="97">
        <f t="shared" si="4"/>
        <v>1</v>
      </c>
      <c r="R16" s="125">
        <f t="shared" si="9"/>
        <v>0</v>
      </c>
      <c r="S16" s="99"/>
      <c r="T16" s="120">
        <f t="shared" si="5"/>
      </c>
      <c r="U16" s="141"/>
    </row>
    <row r="17" spans="1:21" s="95" customFormat="1" ht="24" customHeight="1">
      <c r="A17" s="170">
        <v>15</v>
      </c>
      <c r="B17" s="116"/>
      <c r="C17" s="290"/>
      <c r="D17" s="117"/>
      <c r="E17" s="117"/>
      <c r="F17" s="118"/>
      <c r="G17" s="158">
        <f t="shared" si="6"/>
        <v>0</v>
      </c>
      <c r="H17" s="164">
        <f t="shared" si="0"/>
        <v>0</v>
      </c>
      <c r="I17" s="71">
        <f t="shared" si="0"/>
        <v>0</v>
      </c>
      <c r="J17" s="305">
        <f t="shared" si="1"/>
        <v>1</v>
      </c>
      <c r="K17" s="98">
        <f t="shared" si="2"/>
        <v>0</v>
      </c>
      <c r="L17" s="99"/>
      <c r="M17" s="120">
        <f t="shared" si="3"/>
      </c>
      <c r="N17" s="137"/>
      <c r="O17" s="119">
        <f t="shared" si="7"/>
        <v>0</v>
      </c>
      <c r="P17" s="70">
        <f t="shared" si="8"/>
        <v>0</v>
      </c>
      <c r="Q17" s="97">
        <f t="shared" si="4"/>
        <v>1</v>
      </c>
      <c r="R17" s="125">
        <f t="shared" si="9"/>
        <v>0</v>
      </c>
      <c r="S17" s="99"/>
      <c r="T17" s="120">
        <f t="shared" si="5"/>
      </c>
      <c r="U17" s="141"/>
    </row>
    <row r="18" spans="1:21" s="95" customFormat="1" ht="24" customHeight="1">
      <c r="A18" s="170">
        <v>16</v>
      </c>
      <c r="B18" s="116"/>
      <c r="C18" s="290"/>
      <c r="D18" s="117"/>
      <c r="E18" s="117"/>
      <c r="F18" s="118"/>
      <c r="G18" s="158">
        <f t="shared" si="6"/>
        <v>0</v>
      </c>
      <c r="H18" s="164">
        <f t="shared" si="0"/>
        <v>0</v>
      </c>
      <c r="I18" s="71">
        <f t="shared" si="0"/>
        <v>0</v>
      </c>
      <c r="J18" s="305">
        <f t="shared" si="1"/>
        <v>1</v>
      </c>
      <c r="K18" s="98">
        <f t="shared" si="2"/>
        <v>0</v>
      </c>
      <c r="L18" s="99"/>
      <c r="M18" s="120">
        <f t="shared" si="3"/>
      </c>
      <c r="N18" s="137"/>
      <c r="O18" s="119">
        <f t="shared" si="7"/>
        <v>0</v>
      </c>
      <c r="P18" s="70">
        <f t="shared" si="8"/>
        <v>0</v>
      </c>
      <c r="Q18" s="97">
        <f t="shared" si="4"/>
        <v>1</v>
      </c>
      <c r="R18" s="125">
        <f t="shared" si="9"/>
        <v>0</v>
      </c>
      <c r="S18" s="99"/>
      <c r="T18" s="120">
        <f t="shared" si="5"/>
      </c>
      <c r="U18" s="141"/>
    </row>
    <row r="19" spans="1:21" s="95" customFormat="1" ht="24" customHeight="1">
      <c r="A19" s="170">
        <v>17</v>
      </c>
      <c r="B19" s="116"/>
      <c r="C19" s="290"/>
      <c r="D19" s="117"/>
      <c r="E19" s="117"/>
      <c r="F19" s="118"/>
      <c r="G19" s="158">
        <f t="shared" si="6"/>
        <v>0</v>
      </c>
      <c r="H19" s="164">
        <f t="shared" si="0"/>
        <v>0</v>
      </c>
      <c r="I19" s="71">
        <f t="shared" si="0"/>
        <v>0</v>
      </c>
      <c r="J19" s="305">
        <f t="shared" si="1"/>
        <v>1</v>
      </c>
      <c r="K19" s="98">
        <f t="shared" si="2"/>
        <v>0</v>
      </c>
      <c r="L19" s="99"/>
      <c r="M19" s="120">
        <f t="shared" si="3"/>
      </c>
      <c r="N19" s="137"/>
      <c r="O19" s="119">
        <f t="shared" si="7"/>
        <v>0</v>
      </c>
      <c r="P19" s="70">
        <f t="shared" si="8"/>
        <v>0</v>
      </c>
      <c r="Q19" s="97">
        <f t="shared" si="4"/>
        <v>1</v>
      </c>
      <c r="R19" s="125">
        <f t="shared" si="9"/>
        <v>0</v>
      </c>
      <c r="S19" s="99"/>
      <c r="T19" s="120">
        <f t="shared" si="5"/>
      </c>
      <c r="U19" s="141"/>
    </row>
    <row r="20" spans="1:21" s="95" customFormat="1" ht="24" customHeight="1">
      <c r="A20" s="170">
        <v>18</v>
      </c>
      <c r="B20" s="116"/>
      <c r="C20" s="290"/>
      <c r="D20" s="117"/>
      <c r="E20" s="117"/>
      <c r="F20" s="118"/>
      <c r="G20" s="158">
        <f t="shared" si="6"/>
        <v>0</v>
      </c>
      <c r="H20" s="164">
        <f t="shared" si="0"/>
        <v>0</v>
      </c>
      <c r="I20" s="71">
        <f t="shared" si="0"/>
        <v>0</v>
      </c>
      <c r="J20" s="305">
        <f t="shared" si="1"/>
        <v>1</v>
      </c>
      <c r="K20" s="98">
        <f t="shared" si="2"/>
        <v>0</v>
      </c>
      <c r="L20" s="99"/>
      <c r="M20" s="120">
        <f t="shared" si="3"/>
      </c>
      <c r="N20" s="137"/>
      <c r="O20" s="119">
        <f t="shared" si="7"/>
        <v>0</v>
      </c>
      <c r="P20" s="70">
        <f t="shared" si="8"/>
        <v>0</v>
      </c>
      <c r="Q20" s="97">
        <f t="shared" si="4"/>
        <v>1</v>
      </c>
      <c r="R20" s="125">
        <f t="shared" si="9"/>
        <v>0</v>
      </c>
      <c r="S20" s="99"/>
      <c r="T20" s="120">
        <f t="shared" si="5"/>
      </c>
      <c r="U20" s="141"/>
    </row>
    <row r="21" spans="1:21" s="95" customFormat="1" ht="24" customHeight="1">
      <c r="A21" s="170">
        <v>19</v>
      </c>
      <c r="B21" s="116"/>
      <c r="C21" s="290"/>
      <c r="D21" s="117"/>
      <c r="E21" s="117"/>
      <c r="F21" s="118"/>
      <c r="G21" s="158">
        <f t="shared" si="6"/>
        <v>0</v>
      </c>
      <c r="H21" s="164">
        <f t="shared" si="0"/>
        <v>0</v>
      </c>
      <c r="I21" s="71">
        <f t="shared" si="0"/>
        <v>0</v>
      </c>
      <c r="J21" s="305">
        <f t="shared" si="1"/>
        <v>1</v>
      </c>
      <c r="K21" s="98">
        <f t="shared" si="2"/>
        <v>0</v>
      </c>
      <c r="L21" s="99"/>
      <c r="M21" s="120">
        <f t="shared" si="3"/>
      </c>
      <c r="N21" s="137"/>
      <c r="O21" s="119">
        <f t="shared" si="7"/>
        <v>0</v>
      </c>
      <c r="P21" s="70">
        <f t="shared" si="8"/>
        <v>0</v>
      </c>
      <c r="Q21" s="97">
        <f t="shared" si="4"/>
        <v>1</v>
      </c>
      <c r="R21" s="125">
        <f t="shared" si="9"/>
        <v>0</v>
      </c>
      <c r="S21" s="99"/>
      <c r="T21" s="120">
        <f t="shared" si="5"/>
      </c>
      <c r="U21" s="141"/>
    </row>
    <row r="22" spans="1:21" s="95" customFormat="1" ht="24" customHeight="1">
      <c r="A22" s="170">
        <v>20</v>
      </c>
      <c r="B22" s="116"/>
      <c r="C22" s="290"/>
      <c r="D22" s="117"/>
      <c r="E22" s="117"/>
      <c r="F22" s="118"/>
      <c r="G22" s="158">
        <f t="shared" si="6"/>
        <v>0</v>
      </c>
      <c r="H22" s="164">
        <f t="shared" si="0"/>
        <v>0</v>
      </c>
      <c r="I22" s="71">
        <f t="shared" si="0"/>
        <v>0</v>
      </c>
      <c r="J22" s="305">
        <f t="shared" si="1"/>
        <v>1</v>
      </c>
      <c r="K22" s="98">
        <f t="shared" si="2"/>
        <v>0</v>
      </c>
      <c r="L22" s="99"/>
      <c r="M22" s="120">
        <f t="shared" si="3"/>
      </c>
      <c r="N22" s="137"/>
      <c r="O22" s="119">
        <f t="shared" si="7"/>
        <v>0</v>
      </c>
      <c r="P22" s="70">
        <f t="shared" si="8"/>
        <v>0</v>
      </c>
      <c r="Q22" s="97">
        <f t="shared" si="4"/>
        <v>1</v>
      </c>
      <c r="R22" s="125">
        <f t="shared" si="9"/>
        <v>0</v>
      </c>
      <c r="S22" s="99"/>
      <c r="T22" s="120">
        <f t="shared" si="5"/>
      </c>
      <c r="U22" s="141"/>
    </row>
    <row r="23" spans="1:21" s="95" customFormat="1" ht="24" customHeight="1">
      <c r="A23" s="170">
        <v>21</v>
      </c>
      <c r="B23" s="116"/>
      <c r="C23" s="290"/>
      <c r="D23" s="117"/>
      <c r="E23" s="117"/>
      <c r="F23" s="118"/>
      <c r="G23" s="158">
        <f t="shared" si="6"/>
        <v>0</v>
      </c>
      <c r="H23" s="164">
        <f t="shared" si="0"/>
        <v>0</v>
      </c>
      <c r="I23" s="71">
        <f t="shared" si="0"/>
        <v>0</v>
      </c>
      <c r="J23" s="305">
        <f t="shared" si="1"/>
        <v>1</v>
      </c>
      <c r="K23" s="98">
        <f t="shared" si="2"/>
        <v>0</v>
      </c>
      <c r="L23" s="99"/>
      <c r="M23" s="120">
        <f t="shared" si="3"/>
      </c>
      <c r="N23" s="137"/>
      <c r="O23" s="119">
        <f t="shared" si="7"/>
        <v>0</v>
      </c>
      <c r="P23" s="70">
        <f t="shared" si="8"/>
        <v>0</v>
      </c>
      <c r="Q23" s="97">
        <f t="shared" si="4"/>
        <v>1</v>
      </c>
      <c r="R23" s="125">
        <f t="shared" si="9"/>
        <v>0</v>
      </c>
      <c r="S23" s="99"/>
      <c r="T23" s="120">
        <f t="shared" si="5"/>
      </c>
      <c r="U23" s="141"/>
    </row>
    <row r="24" spans="1:21" s="95" customFormat="1" ht="24" customHeight="1">
      <c r="A24" s="170">
        <v>22</v>
      </c>
      <c r="B24" s="116"/>
      <c r="C24" s="290"/>
      <c r="D24" s="117"/>
      <c r="E24" s="117"/>
      <c r="F24" s="118"/>
      <c r="G24" s="158">
        <f t="shared" si="6"/>
        <v>0</v>
      </c>
      <c r="H24" s="164">
        <f t="shared" si="0"/>
        <v>0</v>
      </c>
      <c r="I24" s="71">
        <f t="shared" si="0"/>
        <v>0</v>
      </c>
      <c r="J24" s="305">
        <f t="shared" si="1"/>
        <v>1</v>
      </c>
      <c r="K24" s="98">
        <f t="shared" si="2"/>
        <v>0</v>
      </c>
      <c r="L24" s="99"/>
      <c r="M24" s="120">
        <f t="shared" si="3"/>
      </c>
      <c r="N24" s="137"/>
      <c r="O24" s="119">
        <f t="shared" si="7"/>
        <v>0</v>
      </c>
      <c r="P24" s="70">
        <f t="shared" si="8"/>
        <v>0</v>
      </c>
      <c r="Q24" s="97">
        <f t="shared" si="4"/>
        <v>1</v>
      </c>
      <c r="R24" s="125">
        <f t="shared" si="9"/>
        <v>0</v>
      </c>
      <c r="S24" s="99"/>
      <c r="T24" s="120">
        <f t="shared" si="5"/>
      </c>
      <c r="U24" s="141"/>
    </row>
    <row r="25" spans="1:21" s="95" customFormat="1" ht="24" customHeight="1">
      <c r="A25" s="170">
        <v>23</v>
      </c>
      <c r="B25" s="116"/>
      <c r="C25" s="290"/>
      <c r="D25" s="117"/>
      <c r="E25" s="117"/>
      <c r="F25" s="118"/>
      <c r="G25" s="158">
        <f t="shared" si="6"/>
        <v>0</v>
      </c>
      <c r="H25" s="164">
        <f t="shared" si="0"/>
        <v>0</v>
      </c>
      <c r="I25" s="71">
        <f t="shared" si="0"/>
        <v>0</v>
      </c>
      <c r="J25" s="305">
        <f t="shared" si="1"/>
        <v>1</v>
      </c>
      <c r="K25" s="98">
        <f t="shared" si="2"/>
        <v>0</v>
      </c>
      <c r="L25" s="99"/>
      <c r="M25" s="120">
        <f t="shared" si="3"/>
      </c>
      <c r="N25" s="137"/>
      <c r="O25" s="119">
        <f t="shared" si="7"/>
        <v>0</v>
      </c>
      <c r="P25" s="70">
        <f t="shared" si="8"/>
        <v>0</v>
      </c>
      <c r="Q25" s="97">
        <f t="shared" si="4"/>
        <v>1</v>
      </c>
      <c r="R25" s="125">
        <f t="shared" si="9"/>
        <v>0</v>
      </c>
      <c r="S25" s="99"/>
      <c r="T25" s="120">
        <f t="shared" si="5"/>
      </c>
      <c r="U25" s="141"/>
    </row>
    <row r="26" spans="1:21" s="95" customFormat="1" ht="24" customHeight="1">
      <c r="A26" s="170">
        <v>24</v>
      </c>
      <c r="B26" s="116"/>
      <c r="C26" s="290"/>
      <c r="D26" s="117"/>
      <c r="E26" s="117"/>
      <c r="F26" s="118"/>
      <c r="G26" s="158">
        <f t="shared" si="6"/>
        <v>0</v>
      </c>
      <c r="H26" s="164">
        <f t="shared" si="0"/>
        <v>0</v>
      </c>
      <c r="I26" s="71">
        <f t="shared" si="0"/>
        <v>0</v>
      </c>
      <c r="J26" s="305">
        <f t="shared" si="1"/>
        <v>1</v>
      </c>
      <c r="K26" s="98">
        <f t="shared" si="2"/>
        <v>0</v>
      </c>
      <c r="L26" s="99"/>
      <c r="M26" s="120">
        <f t="shared" si="3"/>
      </c>
      <c r="N26" s="137"/>
      <c r="O26" s="119">
        <f t="shared" si="7"/>
        <v>0</v>
      </c>
      <c r="P26" s="70">
        <f t="shared" si="8"/>
        <v>0</v>
      </c>
      <c r="Q26" s="97">
        <f t="shared" si="4"/>
        <v>1</v>
      </c>
      <c r="R26" s="125">
        <f t="shared" si="9"/>
        <v>0</v>
      </c>
      <c r="S26" s="99"/>
      <c r="T26" s="120">
        <f t="shared" si="5"/>
      </c>
      <c r="U26" s="141"/>
    </row>
    <row r="27" spans="1:21" s="95" customFormat="1" ht="24" customHeight="1">
      <c r="A27" s="170">
        <v>25</v>
      </c>
      <c r="B27" s="116"/>
      <c r="C27" s="290"/>
      <c r="D27" s="117"/>
      <c r="E27" s="117"/>
      <c r="F27" s="118"/>
      <c r="G27" s="158">
        <f t="shared" si="6"/>
        <v>0</v>
      </c>
      <c r="H27" s="164">
        <f t="shared" si="0"/>
        <v>0</v>
      </c>
      <c r="I27" s="71">
        <f t="shared" si="0"/>
        <v>0</v>
      </c>
      <c r="J27" s="305">
        <f t="shared" si="1"/>
        <v>1</v>
      </c>
      <c r="K27" s="98">
        <f t="shared" si="2"/>
        <v>0</v>
      </c>
      <c r="L27" s="99"/>
      <c r="M27" s="120">
        <f t="shared" si="3"/>
      </c>
      <c r="N27" s="137"/>
      <c r="O27" s="119">
        <f t="shared" si="7"/>
        <v>0</v>
      </c>
      <c r="P27" s="70">
        <f t="shared" si="8"/>
        <v>0</v>
      </c>
      <c r="Q27" s="97">
        <f t="shared" si="4"/>
        <v>1</v>
      </c>
      <c r="R27" s="125">
        <f t="shared" si="9"/>
        <v>0</v>
      </c>
      <c r="S27" s="99"/>
      <c r="T27" s="120">
        <f t="shared" si="5"/>
      </c>
      <c r="U27" s="141"/>
    </row>
    <row r="28" spans="1:21" s="95" customFormat="1" ht="24" customHeight="1">
      <c r="A28" s="170">
        <v>26</v>
      </c>
      <c r="B28" s="116"/>
      <c r="C28" s="290"/>
      <c r="D28" s="117"/>
      <c r="E28" s="117"/>
      <c r="F28" s="118"/>
      <c r="G28" s="158">
        <f t="shared" si="6"/>
        <v>0</v>
      </c>
      <c r="H28" s="164">
        <f t="shared" si="0"/>
        <v>0</v>
      </c>
      <c r="I28" s="71">
        <f t="shared" si="0"/>
        <v>0</v>
      </c>
      <c r="J28" s="305">
        <f t="shared" si="1"/>
        <v>1</v>
      </c>
      <c r="K28" s="98">
        <f t="shared" si="2"/>
        <v>0</v>
      </c>
      <c r="L28" s="99"/>
      <c r="M28" s="120">
        <f t="shared" si="3"/>
      </c>
      <c r="N28" s="137"/>
      <c r="O28" s="119">
        <f t="shared" si="7"/>
        <v>0</v>
      </c>
      <c r="P28" s="70">
        <f t="shared" si="8"/>
        <v>0</v>
      </c>
      <c r="Q28" s="97">
        <f t="shared" si="4"/>
        <v>1</v>
      </c>
      <c r="R28" s="125">
        <f t="shared" si="9"/>
        <v>0</v>
      </c>
      <c r="S28" s="99"/>
      <c r="T28" s="120">
        <f t="shared" si="5"/>
      </c>
      <c r="U28" s="141"/>
    </row>
    <row r="29" spans="1:21" s="95" customFormat="1" ht="24" customHeight="1">
      <c r="A29" s="170">
        <v>27</v>
      </c>
      <c r="B29" s="116"/>
      <c r="C29" s="290"/>
      <c r="D29" s="117"/>
      <c r="E29" s="117"/>
      <c r="F29" s="118"/>
      <c r="G29" s="158">
        <f t="shared" si="6"/>
        <v>0</v>
      </c>
      <c r="H29" s="164">
        <f t="shared" si="0"/>
        <v>0</v>
      </c>
      <c r="I29" s="71">
        <f t="shared" si="0"/>
        <v>0</v>
      </c>
      <c r="J29" s="305">
        <f t="shared" si="1"/>
        <v>1</v>
      </c>
      <c r="K29" s="98">
        <f t="shared" si="2"/>
        <v>0</v>
      </c>
      <c r="L29" s="99"/>
      <c r="M29" s="120">
        <f t="shared" si="3"/>
      </c>
      <c r="N29" s="137"/>
      <c r="O29" s="119">
        <f t="shared" si="7"/>
        <v>0</v>
      </c>
      <c r="P29" s="70">
        <f t="shared" si="8"/>
        <v>0</v>
      </c>
      <c r="Q29" s="97">
        <f t="shared" si="4"/>
        <v>1</v>
      </c>
      <c r="R29" s="125">
        <f t="shared" si="9"/>
        <v>0</v>
      </c>
      <c r="S29" s="99"/>
      <c r="T29" s="120">
        <f t="shared" si="5"/>
      </c>
      <c r="U29" s="141"/>
    </row>
    <row r="30" spans="1:21" s="95" customFormat="1" ht="24" customHeight="1">
      <c r="A30" s="170">
        <v>28</v>
      </c>
      <c r="B30" s="116"/>
      <c r="C30" s="290"/>
      <c r="D30" s="117"/>
      <c r="E30" s="117"/>
      <c r="F30" s="118"/>
      <c r="G30" s="158">
        <f t="shared" si="6"/>
        <v>0</v>
      </c>
      <c r="H30" s="164">
        <f t="shared" si="0"/>
        <v>0</v>
      </c>
      <c r="I30" s="71">
        <f t="shared" si="0"/>
        <v>0</v>
      </c>
      <c r="J30" s="305">
        <f t="shared" si="1"/>
        <v>1</v>
      </c>
      <c r="K30" s="98">
        <f t="shared" si="2"/>
        <v>0</v>
      </c>
      <c r="L30" s="99"/>
      <c r="M30" s="120">
        <f t="shared" si="3"/>
      </c>
      <c r="N30" s="137"/>
      <c r="O30" s="119">
        <f t="shared" si="7"/>
        <v>0</v>
      </c>
      <c r="P30" s="70">
        <f t="shared" si="8"/>
        <v>0</v>
      </c>
      <c r="Q30" s="97">
        <f t="shared" si="4"/>
        <v>1</v>
      </c>
      <c r="R30" s="125">
        <f t="shared" si="9"/>
        <v>0</v>
      </c>
      <c r="S30" s="99"/>
      <c r="T30" s="120">
        <f t="shared" si="5"/>
      </c>
      <c r="U30" s="141"/>
    </row>
    <row r="31" spans="1:21" s="95" customFormat="1" ht="24" customHeight="1">
      <c r="A31" s="170">
        <v>29</v>
      </c>
      <c r="B31" s="116"/>
      <c r="C31" s="290"/>
      <c r="D31" s="117"/>
      <c r="E31" s="117"/>
      <c r="F31" s="118"/>
      <c r="G31" s="158">
        <f t="shared" si="6"/>
        <v>0</v>
      </c>
      <c r="H31" s="164">
        <f t="shared" si="0"/>
        <v>0</v>
      </c>
      <c r="I31" s="71">
        <f t="shared" si="0"/>
        <v>0</v>
      </c>
      <c r="J31" s="305">
        <f t="shared" si="1"/>
        <v>1</v>
      </c>
      <c r="K31" s="98">
        <f t="shared" si="2"/>
        <v>0</v>
      </c>
      <c r="L31" s="99"/>
      <c r="M31" s="120">
        <f t="shared" si="3"/>
      </c>
      <c r="N31" s="137"/>
      <c r="O31" s="119">
        <f t="shared" si="7"/>
        <v>0</v>
      </c>
      <c r="P31" s="70">
        <f t="shared" si="8"/>
        <v>0</v>
      </c>
      <c r="Q31" s="97">
        <f t="shared" si="4"/>
        <v>1</v>
      </c>
      <c r="R31" s="125">
        <f t="shared" si="9"/>
        <v>0</v>
      </c>
      <c r="S31" s="99"/>
      <c r="T31" s="120">
        <f t="shared" si="5"/>
      </c>
      <c r="U31" s="141"/>
    </row>
    <row r="32" spans="1:21" s="95" customFormat="1" ht="24" customHeight="1">
      <c r="A32" s="170">
        <v>30</v>
      </c>
      <c r="B32" s="116"/>
      <c r="C32" s="290"/>
      <c r="D32" s="117"/>
      <c r="E32" s="117"/>
      <c r="F32" s="118"/>
      <c r="G32" s="158">
        <f t="shared" si="6"/>
        <v>0</v>
      </c>
      <c r="H32" s="164">
        <f t="shared" si="0"/>
        <v>0</v>
      </c>
      <c r="I32" s="71">
        <f t="shared" si="0"/>
        <v>0</v>
      </c>
      <c r="J32" s="305">
        <f t="shared" si="1"/>
        <v>1</v>
      </c>
      <c r="K32" s="98">
        <f t="shared" si="2"/>
        <v>0</v>
      </c>
      <c r="L32" s="99"/>
      <c r="M32" s="120">
        <f t="shared" si="3"/>
      </c>
      <c r="N32" s="137"/>
      <c r="O32" s="119">
        <f t="shared" si="7"/>
        <v>0</v>
      </c>
      <c r="P32" s="70">
        <f t="shared" si="8"/>
        <v>0</v>
      </c>
      <c r="Q32" s="97">
        <f t="shared" si="4"/>
        <v>1</v>
      </c>
      <c r="R32" s="125">
        <f t="shared" si="9"/>
        <v>0</v>
      </c>
      <c r="S32" s="99"/>
      <c r="T32" s="120">
        <f t="shared" si="5"/>
      </c>
      <c r="U32" s="141"/>
    </row>
    <row r="33" spans="1:21" s="95" customFormat="1" ht="24" customHeight="1">
      <c r="A33" s="170">
        <v>31</v>
      </c>
      <c r="B33" s="116"/>
      <c r="C33" s="290"/>
      <c r="D33" s="117"/>
      <c r="E33" s="117"/>
      <c r="F33" s="118"/>
      <c r="G33" s="158">
        <f t="shared" si="6"/>
        <v>0</v>
      </c>
      <c r="H33" s="164">
        <f t="shared" si="0"/>
        <v>0</v>
      </c>
      <c r="I33" s="71">
        <f t="shared" si="0"/>
        <v>0</v>
      </c>
      <c r="J33" s="305">
        <f t="shared" si="1"/>
        <v>1</v>
      </c>
      <c r="K33" s="98">
        <f t="shared" si="2"/>
        <v>0</v>
      </c>
      <c r="L33" s="99"/>
      <c r="M33" s="120">
        <f t="shared" si="3"/>
      </c>
      <c r="N33" s="137"/>
      <c r="O33" s="119">
        <f t="shared" si="7"/>
        <v>0</v>
      </c>
      <c r="P33" s="70">
        <f t="shared" si="8"/>
        <v>0</v>
      </c>
      <c r="Q33" s="97">
        <f t="shared" si="4"/>
        <v>1</v>
      </c>
      <c r="R33" s="125">
        <f t="shared" si="9"/>
        <v>0</v>
      </c>
      <c r="S33" s="99"/>
      <c r="T33" s="120">
        <f t="shared" si="5"/>
      </c>
      <c r="U33" s="141"/>
    </row>
    <row r="34" spans="1:21" s="95" customFormat="1" ht="24" customHeight="1">
      <c r="A34" s="170">
        <v>32</v>
      </c>
      <c r="B34" s="116"/>
      <c r="C34" s="290"/>
      <c r="D34" s="117"/>
      <c r="E34" s="117"/>
      <c r="F34" s="118"/>
      <c r="G34" s="158">
        <f t="shared" si="6"/>
        <v>0</v>
      </c>
      <c r="H34" s="164">
        <f t="shared" si="0"/>
        <v>0</v>
      </c>
      <c r="I34" s="71">
        <f t="shared" si="0"/>
        <v>0</v>
      </c>
      <c r="J34" s="305">
        <f t="shared" si="1"/>
        <v>1</v>
      </c>
      <c r="K34" s="98">
        <f t="shared" si="2"/>
        <v>0</v>
      </c>
      <c r="L34" s="99"/>
      <c r="M34" s="120">
        <f t="shared" si="3"/>
      </c>
      <c r="N34" s="137"/>
      <c r="O34" s="119">
        <f t="shared" si="7"/>
        <v>0</v>
      </c>
      <c r="P34" s="70">
        <f t="shared" si="8"/>
        <v>0</v>
      </c>
      <c r="Q34" s="97">
        <f t="shared" si="4"/>
        <v>1</v>
      </c>
      <c r="R34" s="125">
        <f t="shared" si="9"/>
        <v>0</v>
      </c>
      <c r="S34" s="99"/>
      <c r="T34" s="120">
        <f t="shared" si="5"/>
      </c>
      <c r="U34" s="141"/>
    </row>
    <row r="35" spans="1:21" s="95" customFormat="1" ht="24" customHeight="1">
      <c r="A35" s="170">
        <v>33</v>
      </c>
      <c r="B35" s="116"/>
      <c r="C35" s="290"/>
      <c r="D35" s="117"/>
      <c r="E35" s="117"/>
      <c r="F35" s="118"/>
      <c r="G35" s="158">
        <f t="shared" si="6"/>
        <v>0</v>
      </c>
      <c r="H35" s="164">
        <f t="shared" si="0"/>
        <v>0</v>
      </c>
      <c r="I35" s="71">
        <f t="shared" si="0"/>
        <v>0</v>
      </c>
      <c r="J35" s="305">
        <f t="shared" si="1"/>
        <v>1</v>
      </c>
      <c r="K35" s="98">
        <f t="shared" si="2"/>
        <v>0</v>
      </c>
      <c r="L35" s="99"/>
      <c r="M35" s="120">
        <f t="shared" si="3"/>
      </c>
      <c r="N35" s="137"/>
      <c r="O35" s="119">
        <f t="shared" si="7"/>
        <v>0</v>
      </c>
      <c r="P35" s="70">
        <f t="shared" si="8"/>
        <v>0</v>
      </c>
      <c r="Q35" s="97">
        <f t="shared" si="4"/>
        <v>1</v>
      </c>
      <c r="R35" s="125">
        <f t="shared" si="9"/>
        <v>0</v>
      </c>
      <c r="S35" s="99"/>
      <c r="T35" s="120">
        <f t="shared" si="5"/>
      </c>
      <c r="U35" s="141"/>
    </row>
    <row r="36" spans="1:21" s="95" customFormat="1" ht="24" customHeight="1">
      <c r="A36" s="170">
        <v>34</v>
      </c>
      <c r="B36" s="116"/>
      <c r="C36" s="290"/>
      <c r="D36" s="117"/>
      <c r="E36" s="117"/>
      <c r="F36" s="118"/>
      <c r="G36" s="158">
        <f t="shared" si="6"/>
        <v>0</v>
      </c>
      <c r="H36" s="164">
        <f t="shared" si="0"/>
        <v>0</v>
      </c>
      <c r="I36" s="71">
        <f t="shared" si="0"/>
        <v>0</v>
      </c>
      <c r="J36" s="305">
        <f t="shared" si="1"/>
        <v>1</v>
      </c>
      <c r="K36" s="98">
        <f t="shared" si="2"/>
        <v>0</v>
      </c>
      <c r="L36" s="99"/>
      <c r="M36" s="120">
        <f t="shared" si="3"/>
      </c>
      <c r="N36" s="137"/>
      <c r="O36" s="119">
        <f t="shared" si="7"/>
        <v>0</v>
      </c>
      <c r="P36" s="70">
        <f t="shared" si="8"/>
        <v>0</v>
      </c>
      <c r="Q36" s="97">
        <f t="shared" si="4"/>
        <v>1</v>
      </c>
      <c r="R36" s="125">
        <f t="shared" si="9"/>
        <v>0</v>
      </c>
      <c r="S36" s="99"/>
      <c r="T36" s="120">
        <f t="shared" si="5"/>
      </c>
      <c r="U36" s="141"/>
    </row>
    <row r="37" spans="1:21" s="95" customFormat="1" ht="24" customHeight="1">
      <c r="A37" s="170">
        <v>35</v>
      </c>
      <c r="B37" s="116"/>
      <c r="C37" s="290"/>
      <c r="D37" s="117"/>
      <c r="E37" s="117"/>
      <c r="F37" s="118"/>
      <c r="G37" s="158">
        <f t="shared" si="6"/>
        <v>0</v>
      </c>
      <c r="H37" s="164">
        <f t="shared" si="0"/>
        <v>0</v>
      </c>
      <c r="I37" s="71">
        <f t="shared" si="0"/>
        <v>0</v>
      </c>
      <c r="J37" s="305">
        <f t="shared" si="1"/>
        <v>1</v>
      </c>
      <c r="K37" s="98">
        <f t="shared" si="2"/>
        <v>0</v>
      </c>
      <c r="L37" s="99"/>
      <c r="M37" s="120">
        <f t="shared" si="3"/>
      </c>
      <c r="N37" s="137"/>
      <c r="O37" s="119">
        <f t="shared" si="7"/>
        <v>0</v>
      </c>
      <c r="P37" s="70">
        <f t="shared" si="8"/>
        <v>0</v>
      </c>
      <c r="Q37" s="97">
        <f t="shared" si="4"/>
        <v>1</v>
      </c>
      <c r="R37" s="125">
        <f t="shared" si="9"/>
        <v>0</v>
      </c>
      <c r="S37" s="99"/>
      <c r="T37" s="120">
        <f t="shared" si="5"/>
      </c>
      <c r="U37" s="141"/>
    </row>
    <row r="38" spans="1:21" s="95" customFormat="1" ht="24" customHeight="1">
      <c r="A38" s="170">
        <v>36</v>
      </c>
      <c r="B38" s="116"/>
      <c r="C38" s="290"/>
      <c r="D38" s="117"/>
      <c r="E38" s="117"/>
      <c r="F38" s="118"/>
      <c r="G38" s="158">
        <f t="shared" si="6"/>
        <v>0</v>
      </c>
      <c r="H38" s="164">
        <f t="shared" si="0"/>
        <v>0</v>
      </c>
      <c r="I38" s="71">
        <f t="shared" si="0"/>
        <v>0</v>
      </c>
      <c r="J38" s="305">
        <f t="shared" si="1"/>
        <v>1</v>
      </c>
      <c r="K38" s="98">
        <f t="shared" si="2"/>
        <v>0</v>
      </c>
      <c r="L38" s="99"/>
      <c r="M38" s="120">
        <f t="shared" si="3"/>
      </c>
      <c r="N38" s="137"/>
      <c r="O38" s="119">
        <f t="shared" si="7"/>
        <v>0</v>
      </c>
      <c r="P38" s="70">
        <f t="shared" si="8"/>
        <v>0</v>
      </c>
      <c r="Q38" s="97">
        <f t="shared" si="4"/>
        <v>1</v>
      </c>
      <c r="R38" s="125">
        <f t="shared" si="9"/>
        <v>0</v>
      </c>
      <c r="S38" s="99"/>
      <c r="T38" s="120">
        <f t="shared" si="5"/>
      </c>
      <c r="U38" s="141"/>
    </row>
    <row r="39" spans="1:21" s="95" customFormat="1" ht="24" customHeight="1">
      <c r="A39" s="170">
        <v>37</v>
      </c>
      <c r="B39" s="116"/>
      <c r="C39" s="290"/>
      <c r="D39" s="117"/>
      <c r="E39" s="117"/>
      <c r="F39" s="118"/>
      <c r="G39" s="158">
        <f t="shared" si="6"/>
        <v>0</v>
      </c>
      <c r="H39" s="164">
        <f t="shared" si="0"/>
        <v>0</v>
      </c>
      <c r="I39" s="71">
        <f t="shared" si="0"/>
        <v>0</v>
      </c>
      <c r="J39" s="305">
        <f t="shared" si="1"/>
        <v>1</v>
      </c>
      <c r="K39" s="98">
        <f t="shared" si="2"/>
        <v>0</v>
      </c>
      <c r="L39" s="99"/>
      <c r="M39" s="120">
        <f t="shared" si="3"/>
      </c>
      <c r="N39" s="137"/>
      <c r="O39" s="119">
        <f t="shared" si="7"/>
        <v>0</v>
      </c>
      <c r="P39" s="70">
        <f t="shared" si="8"/>
        <v>0</v>
      </c>
      <c r="Q39" s="97">
        <f t="shared" si="4"/>
        <v>1</v>
      </c>
      <c r="R39" s="125">
        <f t="shared" si="9"/>
        <v>0</v>
      </c>
      <c r="S39" s="99"/>
      <c r="T39" s="120">
        <f t="shared" si="5"/>
      </c>
      <c r="U39" s="141"/>
    </row>
    <row r="40" spans="1:21" s="95" customFormat="1" ht="24" customHeight="1">
      <c r="A40" s="170">
        <v>38</v>
      </c>
      <c r="B40" s="116"/>
      <c r="C40" s="290"/>
      <c r="D40" s="117"/>
      <c r="E40" s="117"/>
      <c r="F40" s="118"/>
      <c r="G40" s="158">
        <f t="shared" si="6"/>
        <v>0</v>
      </c>
      <c r="H40" s="164">
        <f t="shared" si="0"/>
        <v>0</v>
      </c>
      <c r="I40" s="71">
        <f t="shared" si="0"/>
        <v>0</v>
      </c>
      <c r="J40" s="305">
        <f t="shared" si="1"/>
        <v>1</v>
      </c>
      <c r="K40" s="98">
        <f t="shared" si="2"/>
        <v>0</v>
      </c>
      <c r="L40" s="99"/>
      <c r="M40" s="120">
        <f t="shared" si="3"/>
      </c>
      <c r="N40" s="137"/>
      <c r="O40" s="119">
        <f t="shared" si="7"/>
        <v>0</v>
      </c>
      <c r="P40" s="70">
        <f t="shared" si="8"/>
        <v>0</v>
      </c>
      <c r="Q40" s="97">
        <f t="shared" si="4"/>
        <v>1</v>
      </c>
      <c r="R40" s="125">
        <f t="shared" si="9"/>
        <v>0</v>
      </c>
      <c r="S40" s="99"/>
      <c r="T40" s="120">
        <f t="shared" si="5"/>
      </c>
      <c r="U40" s="141"/>
    </row>
    <row r="41" spans="1:21" s="95" customFormat="1" ht="24" customHeight="1">
      <c r="A41" s="170">
        <v>39</v>
      </c>
      <c r="B41" s="116"/>
      <c r="C41" s="290"/>
      <c r="D41" s="117"/>
      <c r="E41" s="117"/>
      <c r="F41" s="118"/>
      <c r="G41" s="158">
        <f t="shared" si="6"/>
        <v>0</v>
      </c>
      <c r="H41" s="164">
        <f t="shared" si="0"/>
        <v>0</v>
      </c>
      <c r="I41" s="71">
        <f t="shared" si="0"/>
        <v>0</v>
      </c>
      <c r="J41" s="305">
        <f t="shared" si="1"/>
        <v>1</v>
      </c>
      <c r="K41" s="98">
        <f t="shared" si="2"/>
        <v>0</v>
      </c>
      <c r="L41" s="99"/>
      <c r="M41" s="120">
        <f t="shared" si="3"/>
      </c>
      <c r="N41" s="137"/>
      <c r="O41" s="119">
        <f t="shared" si="7"/>
        <v>0</v>
      </c>
      <c r="P41" s="70">
        <f t="shared" si="8"/>
        <v>0</v>
      </c>
      <c r="Q41" s="97">
        <f t="shared" si="4"/>
        <v>1</v>
      </c>
      <c r="R41" s="125">
        <f t="shared" si="9"/>
        <v>0</v>
      </c>
      <c r="S41" s="99"/>
      <c r="T41" s="120">
        <f t="shared" si="5"/>
      </c>
      <c r="U41" s="141"/>
    </row>
    <row r="42" spans="1:21" s="95" customFormat="1" ht="24" customHeight="1">
      <c r="A42" s="170">
        <v>40</v>
      </c>
      <c r="B42" s="116"/>
      <c r="C42" s="290"/>
      <c r="D42" s="117"/>
      <c r="E42" s="117"/>
      <c r="F42" s="118"/>
      <c r="G42" s="158">
        <f t="shared" si="6"/>
        <v>0</v>
      </c>
      <c r="H42" s="164">
        <f t="shared" si="0"/>
        <v>0</v>
      </c>
      <c r="I42" s="71">
        <f t="shared" si="0"/>
        <v>0</v>
      </c>
      <c r="J42" s="305">
        <f t="shared" si="1"/>
        <v>1</v>
      </c>
      <c r="K42" s="98">
        <f t="shared" si="2"/>
        <v>0</v>
      </c>
      <c r="L42" s="99"/>
      <c r="M42" s="120">
        <f t="shared" si="3"/>
      </c>
      <c r="N42" s="137"/>
      <c r="O42" s="119">
        <f t="shared" si="7"/>
        <v>0</v>
      </c>
      <c r="P42" s="70">
        <f t="shared" si="8"/>
        <v>0</v>
      </c>
      <c r="Q42" s="97">
        <f t="shared" si="4"/>
        <v>1</v>
      </c>
      <c r="R42" s="125">
        <f t="shared" si="9"/>
        <v>0</v>
      </c>
      <c r="S42" s="99"/>
      <c r="T42" s="120">
        <f t="shared" si="5"/>
      </c>
      <c r="U42" s="141"/>
    </row>
    <row r="43" spans="1:21" s="95" customFormat="1" ht="24" customHeight="1" thickBot="1">
      <c r="A43" s="38"/>
      <c r="B43" s="36" t="s">
        <v>4</v>
      </c>
      <c r="C43" s="35"/>
      <c r="D43" s="35"/>
      <c r="E43" s="35"/>
      <c r="F43" s="35"/>
      <c r="G43" s="158">
        <f>SUM(G3:G42)</f>
        <v>0</v>
      </c>
      <c r="H43" s="165"/>
      <c r="I43" s="121"/>
      <c r="J43" s="121"/>
      <c r="K43" s="121">
        <f>SUM(K3:K42)</f>
        <v>0</v>
      </c>
      <c r="L43" s="122"/>
      <c r="M43" s="123"/>
      <c r="N43" s="138"/>
      <c r="O43" s="127"/>
      <c r="P43" s="126"/>
      <c r="Q43" s="126"/>
      <c r="R43" s="126">
        <f>SUM(R3:R42)</f>
        <v>0</v>
      </c>
      <c r="S43" s="128"/>
      <c r="T43" s="129"/>
      <c r="U43" s="142"/>
    </row>
    <row r="44" spans="6:21" ht="12.7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6:21" ht="12.75">
      <c r="F45" s="13"/>
      <c r="G45" s="1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13"/>
    </row>
    <row r="46" spans="6:21" ht="12.75">
      <c r="F46" s="13"/>
      <c r="G46" s="13"/>
      <c r="H46" s="13"/>
      <c r="I46" s="13"/>
      <c r="J46" s="13"/>
      <c r="K46" s="13"/>
      <c r="L46" s="13"/>
      <c r="M46" s="42"/>
      <c r="N46" s="41"/>
      <c r="O46" s="13"/>
      <c r="P46" s="13"/>
      <c r="Q46" s="13"/>
      <c r="R46" s="13"/>
      <c r="S46" s="13"/>
      <c r="T46" s="42"/>
      <c r="U46" s="13"/>
    </row>
    <row r="47" spans="6:21" ht="12.75">
      <c r="F47" s="13"/>
      <c r="G47" s="13"/>
      <c r="H47" s="13"/>
      <c r="I47" s="13"/>
      <c r="J47" s="13"/>
      <c r="K47" s="13"/>
      <c r="L47" s="13"/>
      <c r="M47" s="13"/>
      <c r="N47" s="41"/>
      <c r="O47" s="13"/>
      <c r="P47" s="13"/>
      <c r="Q47" s="13"/>
      <c r="R47" s="13"/>
      <c r="S47" s="13"/>
      <c r="T47" s="13"/>
      <c r="U47" s="13"/>
    </row>
    <row r="48" spans="1:21" ht="12.75" customHeight="1">
      <c r="A48" s="446" t="s">
        <v>85</v>
      </c>
      <c r="B48" s="446"/>
      <c r="F48" s="13"/>
      <c r="G48" s="13"/>
      <c r="H48" s="13"/>
      <c r="I48" s="13"/>
      <c r="J48" s="13"/>
      <c r="K48" s="13"/>
      <c r="L48" s="446" t="s">
        <v>83</v>
      </c>
      <c r="M48" s="446"/>
      <c r="N48" s="13"/>
      <c r="O48" s="13"/>
      <c r="P48" s="13"/>
      <c r="Q48" s="13"/>
      <c r="R48" s="13"/>
      <c r="S48" s="446" t="s">
        <v>83</v>
      </c>
      <c r="T48" s="446"/>
      <c r="U48" s="13"/>
    </row>
    <row r="49" spans="1:21" ht="25.5" customHeight="1">
      <c r="A49" s="91" t="s">
        <v>47</v>
      </c>
      <c r="B49" s="64" t="s">
        <v>12</v>
      </c>
      <c r="F49" s="13"/>
      <c r="G49" s="13"/>
      <c r="H49" s="13"/>
      <c r="I49" s="13"/>
      <c r="J49" s="13"/>
      <c r="K49" s="13"/>
      <c r="L49" s="63" t="s">
        <v>59</v>
      </c>
      <c r="M49" s="64" t="s">
        <v>60</v>
      </c>
      <c r="N49" s="41"/>
      <c r="O49" s="13"/>
      <c r="P49" s="13"/>
      <c r="Q49" s="13"/>
      <c r="R49" s="13"/>
      <c r="S49" s="63" t="s">
        <v>59</v>
      </c>
      <c r="T49" s="64" t="s">
        <v>60</v>
      </c>
      <c r="U49" s="13"/>
    </row>
    <row r="50" spans="1:21" ht="27" customHeight="1">
      <c r="A50" s="65">
        <v>1</v>
      </c>
      <c r="B50" s="66" t="s">
        <v>48</v>
      </c>
      <c r="F50" s="13"/>
      <c r="G50" s="13"/>
      <c r="H50" s="13"/>
      <c r="I50" s="13"/>
      <c r="J50" s="13"/>
      <c r="K50" s="13"/>
      <c r="L50" s="65">
        <v>1</v>
      </c>
      <c r="M50" s="92" t="s">
        <v>57</v>
      </c>
      <c r="N50" s="41"/>
      <c r="O50" s="13"/>
      <c r="P50" s="13"/>
      <c r="Q50" s="13"/>
      <c r="R50" s="13"/>
      <c r="S50" s="65">
        <v>1</v>
      </c>
      <c r="T50" s="92" t="s">
        <v>57</v>
      </c>
      <c r="U50" s="13"/>
    </row>
    <row r="51" spans="1:21" ht="27" customHeight="1">
      <c r="A51" s="65">
        <v>2</v>
      </c>
      <c r="B51" s="65" t="s">
        <v>49</v>
      </c>
      <c r="F51" s="13"/>
      <c r="G51" s="13"/>
      <c r="H51" s="13"/>
      <c r="I51" s="13"/>
      <c r="J51" s="13"/>
      <c r="K51" s="13"/>
      <c r="L51" s="65">
        <v>2</v>
      </c>
      <c r="M51" s="92" t="s">
        <v>56</v>
      </c>
      <c r="N51" s="41"/>
      <c r="O51" s="13"/>
      <c r="P51" s="13"/>
      <c r="Q51" s="13"/>
      <c r="R51" s="13"/>
      <c r="S51" s="65">
        <v>2</v>
      </c>
      <c r="T51" s="92" t="s">
        <v>56</v>
      </c>
      <c r="U51" s="13"/>
    </row>
    <row r="52" spans="1:21" ht="27" customHeight="1">
      <c r="A52" s="65">
        <v>3</v>
      </c>
      <c r="B52" s="66" t="s">
        <v>50</v>
      </c>
      <c r="F52" s="13"/>
      <c r="G52" s="13"/>
      <c r="H52" s="13"/>
      <c r="I52" s="13"/>
      <c r="J52" s="13"/>
      <c r="K52" s="13"/>
      <c r="L52" s="65">
        <v>3</v>
      </c>
      <c r="M52" s="92" t="s">
        <v>55</v>
      </c>
      <c r="N52" s="41"/>
      <c r="O52" s="13"/>
      <c r="P52" s="13"/>
      <c r="Q52" s="13"/>
      <c r="R52" s="13"/>
      <c r="S52" s="65">
        <v>3</v>
      </c>
      <c r="T52" s="92" t="s">
        <v>55</v>
      </c>
      <c r="U52" s="13"/>
    </row>
    <row r="53" spans="1:21" ht="27" customHeight="1">
      <c r="A53" s="65">
        <v>4</v>
      </c>
      <c r="B53" s="66" t="s">
        <v>51</v>
      </c>
      <c r="F53" s="13"/>
      <c r="G53" s="13"/>
      <c r="H53" s="13"/>
      <c r="I53" s="13"/>
      <c r="J53" s="13"/>
      <c r="K53" s="13"/>
      <c r="L53" s="65">
        <v>4</v>
      </c>
      <c r="M53" s="92" t="s">
        <v>58</v>
      </c>
      <c r="N53" s="41"/>
      <c r="O53" s="13"/>
      <c r="P53" s="13"/>
      <c r="Q53" s="13"/>
      <c r="R53" s="13"/>
      <c r="S53" s="65">
        <v>4</v>
      </c>
      <c r="T53" s="92" t="s">
        <v>58</v>
      </c>
      <c r="U53" s="13"/>
    </row>
    <row r="54" spans="6:21" ht="27" customHeight="1">
      <c r="F54" s="13"/>
      <c r="G54" s="13"/>
      <c r="H54" s="13"/>
      <c r="I54" s="13"/>
      <c r="J54" s="13"/>
      <c r="K54" s="13"/>
      <c r="L54" s="65">
        <v>5</v>
      </c>
      <c r="M54" s="92" t="s">
        <v>87</v>
      </c>
      <c r="N54" s="41"/>
      <c r="O54" s="13"/>
      <c r="P54" s="13"/>
      <c r="Q54" s="13"/>
      <c r="R54" s="13"/>
      <c r="S54" s="65">
        <v>5</v>
      </c>
      <c r="T54" s="92" t="s">
        <v>87</v>
      </c>
      <c r="U54" s="13"/>
    </row>
    <row r="55" spans="6:21" ht="12.75">
      <c r="F55" s="13"/>
      <c r="G55" s="13"/>
      <c r="H55" s="13"/>
      <c r="I55" s="13"/>
      <c r="J55" s="13"/>
      <c r="K55" s="13"/>
      <c r="L55" s="65">
        <v>6</v>
      </c>
      <c r="M55" s="92" t="s">
        <v>18</v>
      </c>
      <c r="N55" s="41"/>
      <c r="O55" s="13"/>
      <c r="P55" s="13"/>
      <c r="Q55" s="13"/>
      <c r="R55" s="13"/>
      <c r="S55" s="65">
        <v>6</v>
      </c>
      <c r="T55" s="92" t="s">
        <v>18</v>
      </c>
      <c r="U55" s="13"/>
    </row>
    <row r="56" ht="12.75">
      <c r="H56" s="25"/>
    </row>
    <row r="57" ht="12.75">
      <c r="H57" s="25"/>
    </row>
    <row r="58" ht="12.75">
      <c r="H58" s="25"/>
    </row>
    <row r="59" ht="12.75">
      <c r="H59" s="25"/>
    </row>
  </sheetData>
  <sheetProtection password="CAD0" sheet="1" objects="1" scenarios="1"/>
  <mergeCells count="8">
    <mergeCell ref="A48:B48"/>
    <mergeCell ref="A1:C1"/>
    <mergeCell ref="K1:L1"/>
    <mergeCell ref="H1:J1"/>
    <mergeCell ref="R1:S1"/>
    <mergeCell ref="L48:M48"/>
    <mergeCell ref="S48:T48"/>
    <mergeCell ref="O1:Q1"/>
  </mergeCells>
  <conditionalFormatting sqref="H3:I42">
    <cfRule type="cellIs" priority="1" dxfId="0" operator="notEqual" stopIfTrue="1">
      <formula>D3</formula>
    </cfRule>
  </conditionalFormatting>
  <conditionalFormatting sqref="O3:P42">
    <cfRule type="cellIs" priority="2" dxfId="0" operator="notEqual" stopIfTrue="1">
      <formula>H3</formula>
    </cfRule>
  </conditionalFormatting>
  <conditionalFormatting sqref="K3:K42">
    <cfRule type="cellIs" priority="3" dxfId="2" operator="notEqual" stopIfTrue="1">
      <formula>G3</formula>
    </cfRule>
  </conditionalFormatting>
  <conditionalFormatting sqref="Q3:Q42 J3:J42">
    <cfRule type="cellIs" priority="4" dxfId="0" operator="notEqual" stopIfTrue="1">
      <formula>1-$M$1</formula>
    </cfRule>
  </conditionalFormatting>
  <dataValidations count="4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K3:K4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42 L3:L42">
      <formula1>$L$50:$L$55</formula1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F3:F42">
      <formula1>$B$50:$B$53</formula1>
    </dataValidation>
    <dataValidation type="whole" operator="greaterThan" allowBlank="1" showInputMessage="1" showErrorMessage="1" sqref="D3:E42">
      <formula1>0</formula1>
    </dataValidation>
  </dataValidations>
  <printOptions horizontalCentered="1" verticalCentered="1"/>
  <pageMargins left="0.2755905511811024" right="0.2362204724409449" top="0.5118110236220472" bottom="0.5511811023622047" header="0.5118110236220472" footer="0.3937007874015748"/>
  <pageSetup fitToHeight="1" fitToWidth="1" horizontalDpi="300" verticalDpi="300" orientation="portrait" paperSize="9" scale="53" r:id="rId1"/>
  <headerFooter alignWithMargins="0">
    <oddFooter>&amp;Cעמוד &amp;P מתוך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T55"/>
  <sheetViews>
    <sheetView showGridLines="0" rightToLeft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140625" defaultRowHeight="12.75" outlineLevelCol="1"/>
  <cols>
    <col min="1" max="1" width="6.7109375" style="0" customWidth="1"/>
    <col min="2" max="2" width="19.8515625" style="0" customWidth="1"/>
    <col min="3" max="3" width="22.28125" style="0" customWidth="1"/>
    <col min="4" max="4" width="9.57421875" style="0" bestFit="1" customWidth="1"/>
    <col min="6" max="6" width="12.28125" style="0" hidden="1" customWidth="1" outlineLevel="1"/>
    <col min="7" max="7" width="11.57421875" style="0" hidden="1" customWidth="1" outlineLevel="1"/>
    <col min="8" max="8" width="10.28125" style="0" hidden="1" customWidth="1" outlineLevel="1"/>
    <col min="9" max="10" width="0" style="0" hidden="1" customWidth="1" outlineLevel="1"/>
    <col min="11" max="11" width="9.140625" style="0" customWidth="1" collapsed="1"/>
    <col min="12" max="16" width="0" style="0" hidden="1" customWidth="1" outlineLevel="1"/>
    <col min="17" max="17" width="9.140625" style="0" customWidth="1" collapsed="1"/>
  </cols>
  <sheetData>
    <row r="1" spans="1:17" ht="46.5" customHeight="1" thickBot="1">
      <c r="A1" s="459" t="s">
        <v>156</v>
      </c>
      <c r="B1" s="448"/>
      <c r="C1" s="448"/>
      <c r="D1" s="112">
        <f>'ראשי-פרטים כלליים וריכוז הוצאות'!F5</f>
        <v>0</v>
      </c>
      <c r="E1" s="145"/>
      <c r="F1" s="451" t="s">
        <v>124</v>
      </c>
      <c r="G1" s="453"/>
      <c r="H1" s="444" t="s">
        <v>134</v>
      </c>
      <c r="I1" s="445"/>
      <c r="J1" s="293">
        <v>0</v>
      </c>
      <c r="K1" s="135" t="s">
        <v>63</v>
      </c>
      <c r="L1" s="454" t="s">
        <v>137</v>
      </c>
      <c r="M1" s="456"/>
      <c r="N1" s="462" t="s">
        <v>88</v>
      </c>
      <c r="O1" s="463"/>
      <c r="P1" s="132"/>
      <c r="Q1" s="139" t="s">
        <v>81</v>
      </c>
    </row>
    <row r="2" spans="1:17" ht="51">
      <c r="A2" s="33" t="s">
        <v>5</v>
      </c>
      <c r="B2" s="33" t="s">
        <v>69</v>
      </c>
      <c r="C2" s="33" t="s">
        <v>70</v>
      </c>
      <c r="D2" s="33" t="s">
        <v>84</v>
      </c>
      <c r="E2" s="33" t="s">
        <v>54</v>
      </c>
      <c r="F2" s="163" t="s">
        <v>61</v>
      </c>
      <c r="G2" s="74" t="s">
        <v>64</v>
      </c>
      <c r="H2" s="74" t="s">
        <v>62</v>
      </c>
      <c r="I2" s="74" t="s">
        <v>140</v>
      </c>
      <c r="J2" s="130" t="s">
        <v>22</v>
      </c>
      <c r="K2" s="136"/>
      <c r="L2" s="124" t="s">
        <v>158</v>
      </c>
      <c r="M2" s="124" t="s">
        <v>64</v>
      </c>
      <c r="N2" s="124" t="s">
        <v>86</v>
      </c>
      <c r="O2" s="124" t="s">
        <v>82</v>
      </c>
      <c r="P2" s="131" t="s">
        <v>22</v>
      </c>
      <c r="Q2" s="140"/>
    </row>
    <row r="3" spans="1:17" ht="16.5" customHeight="1">
      <c r="A3" s="170">
        <v>1</v>
      </c>
      <c r="B3" s="116"/>
      <c r="C3" s="291"/>
      <c r="D3" s="118"/>
      <c r="E3" s="291"/>
      <c r="F3" s="164">
        <f>+E3</f>
        <v>0</v>
      </c>
      <c r="G3" s="305">
        <f aca="true" t="shared" si="0" ref="G3:G42">IF($J$1&gt;0,1-$J$1,100%)</f>
        <v>1</v>
      </c>
      <c r="H3" s="98">
        <f>F3*G3</f>
        <v>0</v>
      </c>
      <c r="I3" s="99"/>
      <c r="J3" s="120">
        <f aca="true" t="shared" si="1" ref="J3:J42">IF(I3&gt;0,(VLOOKUP(I3,$I$50:$J$55,2,0)),"")</f>
      </c>
      <c r="K3" s="137"/>
      <c r="L3" s="119">
        <f>E3</f>
        <v>0</v>
      </c>
      <c r="M3" s="97">
        <f aca="true" t="shared" si="2" ref="M3:M42">IF($P$1&gt;0,((1-$P$1)*(1-$J$1)),G3)</f>
        <v>1</v>
      </c>
      <c r="N3" s="125">
        <f>L3*M3</f>
        <v>0</v>
      </c>
      <c r="O3" s="99"/>
      <c r="P3" s="120">
        <f aca="true" t="shared" si="3" ref="P3:P42">IF(O3&gt;0,(VLOOKUP(O3,$I$50:$J$55,2,0)),"")</f>
      </c>
      <c r="Q3" s="141"/>
    </row>
    <row r="4" spans="1:17" ht="16.5" customHeight="1">
      <c r="A4" s="170">
        <v>2</v>
      </c>
      <c r="B4" s="116"/>
      <c r="C4" s="290"/>
      <c r="D4" s="118"/>
      <c r="E4" s="291"/>
      <c r="F4" s="164">
        <f aca="true" t="shared" si="4" ref="F4:F42">+E4</f>
        <v>0</v>
      </c>
      <c r="G4" s="305">
        <f t="shared" si="0"/>
        <v>1</v>
      </c>
      <c r="H4" s="98">
        <f aca="true" t="shared" si="5" ref="H4:H42">F4*G4</f>
        <v>0</v>
      </c>
      <c r="I4" s="99"/>
      <c r="J4" s="120">
        <f t="shared" si="1"/>
      </c>
      <c r="K4" s="137"/>
      <c r="L4" s="119">
        <f aca="true" t="shared" si="6" ref="L4:L42">E4</f>
        <v>0</v>
      </c>
      <c r="M4" s="97">
        <f t="shared" si="2"/>
        <v>1</v>
      </c>
      <c r="N4" s="125">
        <f aca="true" t="shared" si="7" ref="N4:N42">L4*M4</f>
        <v>0</v>
      </c>
      <c r="O4" s="99"/>
      <c r="P4" s="120">
        <f t="shared" si="3"/>
      </c>
      <c r="Q4" s="141"/>
    </row>
    <row r="5" spans="1:17" ht="16.5" customHeight="1">
      <c r="A5" s="170">
        <v>3</v>
      </c>
      <c r="B5" s="116"/>
      <c r="C5" s="290"/>
      <c r="D5" s="118"/>
      <c r="E5" s="291"/>
      <c r="F5" s="164">
        <f t="shared" si="4"/>
        <v>0</v>
      </c>
      <c r="G5" s="305">
        <f t="shared" si="0"/>
        <v>1</v>
      </c>
      <c r="H5" s="98">
        <f t="shared" si="5"/>
        <v>0</v>
      </c>
      <c r="I5" s="99"/>
      <c r="J5" s="120">
        <f t="shared" si="1"/>
      </c>
      <c r="K5" s="137"/>
      <c r="L5" s="119">
        <f t="shared" si="6"/>
        <v>0</v>
      </c>
      <c r="M5" s="97">
        <f t="shared" si="2"/>
        <v>1</v>
      </c>
      <c r="N5" s="125">
        <f t="shared" si="7"/>
        <v>0</v>
      </c>
      <c r="O5" s="99"/>
      <c r="P5" s="120">
        <f t="shared" si="3"/>
      </c>
      <c r="Q5" s="141"/>
    </row>
    <row r="6" spans="1:17" ht="16.5" customHeight="1">
      <c r="A6" s="170">
        <v>4</v>
      </c>
      <c r="B6" s="116"/>
      <c r="C6" s="290"/>
      <c r="D6" s="118"/>
      <c r="E6" s="291"/>
      <c r="F6" s="164">
        <f t="shared" si="4"/>
        <v>0</v>
      </c>
      <c r="G6" s="305">
        <f t="shared" si="0"/>
        <v>1</v>
      </c>
      <c r="H6" s="98">
        <f t="shared" si="5"/>
        <v>0</v>
      </c>
      <c r="I6" s="99"/>
      <c r="J6" s="120">
        <f t="shared" si="1"/>
      </c>
      <c r="K6" s="137"/>
      <c r="L6" s="119">
        <f t="shared" si="6"/>
        <v>0</v>
      </c>
      <c r="M6" s="97">
        <f t="shared" si="2"/>
        <v>1</v>
      </c>
      <c r="N6" s="125">
        <f t="shared" si="7"/>
        <v>0</v>
      </c>
      <c r="O6" s="99"/>
      <c r="P6" s="120">
        <f t="shared" si="3"/>
      </c>
      <c r="Q6" s="141"/>
    </row>
    <row r="7" spans="1:17" ht="16.5" customHeight="1">
      <c r="A7" s="170">
        <v>5</v>
      </c>
      <c r="B7" s="116"/>
      <c r="C7" s="290"/>
      <c r="D7" s="118"/>
      <c r="E7" s="291"/>
      <c r="F7" s="164">
        <f t="shared" si="4"/>
        <v>0</v>
      </c>
      <c r="G7" s="305">
        <f t="shared" si="0"/>
        <v>1</v>
      </c>
      <c r="H7" s="98">
        <f t="shared" si="5"/>
        <v>0</v>
      </c>
      <c r="I7" s="99"/>
      <c r="J7" s="120">
        <f t="shared" si="1"/>
      </c>
      <c r="K7" s="137"/>
      <c r="L7" s="119">
        <f t="shared" si="6"/>
        <v>0</v>
      </c>
      <c r="M7" s="97">
        <f t="shared" si="2"/>
        <v>1</v>
      </c>
      <c r="N7" s="125">
        <f t="shared" si="7"/>
        <v>0</v>
      </c>
      <c r="O7" s="99"/>
      <c r="P7" s="120">
        <f t="shared" si="3"/>
      </c>
      <c r="Q7" s="141"/>
    </row>
    <row r="8" spans="1:17" ht="16.5" customHeight="1">
      <c r="A8" s="170">
        <v>6</v>
      </c>
      <c r="B8" s="116"/>
      <c r="C8" s="290"/>
      <c r="D8" s="118"/>
      <c r="E8" s="291"/>
      <c r="F8" s="164">
        <f t="shared" si="4"/>
        <v>0</v>
      </c>
      <c r="G8" s="305">
        <f t="shared" si="0"/>
        <v>1</v>
      </c>
      <c r="H8" s="98">
        <f t="shared" si="5"/>
        <v>0</v>
      </c>
      <c r="I8" s="99"/>
      <c r="J8" s="120">
        <f t="shared" si="1"/>
      </c>
      <c r="K8" s="137"/>
      <c r="L8" s="119">
        <f t="shared" si="6"/>
        <v>0</v>
      </c>
      <c r="M8" s="97">
        <f t="shared" si="2"/>
        <v>1</v>
      </c>
      <c r="N8" s="125">
        <f t="shared" si="7"/>
        <v>0</v>
      </c>
      <c r="O8" s="99"/>
      <c r="P8" s="120">
        <f t="shared" si="3"/>
      </c>
      <c r="Q8" s="141"/>
    </row>
    <row r="9" spans="1:17" ht="16.5" customHeight="1">
      <c r="A9" s="170">
        <v>7</v>
      </c>
      <c r="B9" s="116"/>
      <c r="C9" s="291"/>
      <c r="D9" s="118"/>
      <c r="E9" s="291"/>
      <c r="F9" s="164">
        <f t="shared" si="4"/>
        <v>0</v>
      </c>
      <c r="G9" s="305">
        <f t="shared" si="0"/>
        <v>1</v>
      </c>
      <c r="H9" s="98">
        <f t="shared" si="5"/>
        <v>0</v>
      </c>
      <c r="I9" s="99"/>
      <c r="J9" s="120">
        <f t="shared" si="1"/>
      </c>
      <c r="K9" s="137"/>
      <c r="L9" s="119">
        <f t="shared" si="6"/>
        <v>0</v>
      </c>
      <c r="M9" s="97">
        <f t="shared" si="2"/>
        <v>1</v>
      </c>
      <c r="N9" s="125">
        <f t="shared" si="7"/>
        <v>0</v>
      </c>
      <c r="O9" s="99"/>
      <c r="P9" s="120">
        <f t="shared" si="3"/>
      </c>
      <c r="Q9" s="141"/>
    </row>
    <row r="10" spans="1:17" ht="16.5" customHeight="1">
      <c r="A10" s="170">
        <v>8</v>
      </c>
      <c r="B10" s="116"/>
      <c r="C10" s="290"/>
      <c r="D10" s="118"/>
      <c r="E10" s="291"/>
      <c r="F10" s="164">
        <f t="shared" si="4"/>
        <v>0</v>
      </c>
      <c r="G10" s="305">
        <f t="shared" si="0"/>
        <v>1</v>
      </c>
      <c r="H10" s="98">
        <f t="shared" si="5"/>
        <v>0</v>
      </c>
      <c r="I10" s="99"/>
      <c r="J10" s="120">
        <f t="shared" si="1"/>
      </c>
      <c r="K10" s="137"/>
      <c r="L10" s="119">
        <f t="shared" si="6"/>
        <v>0</v>
      </c>
      <c r="M10" s="97">
        <f t="shared" si="2"/>
        <v>1</v>
      </c>
      <c r="N10" s="125">
        <f t="shared" si="7"/>
        <v>0</v>
      </c>
      <c r="O10" s="99"/>
      <c r="P10" s="120">
        <f t="shared" si="3"/>
      </c>
      <c r="Q10" s="141"/>
    </row>
    <row r="11" spans="1:17" ht="16.5" customHeight="1">
      <c r="A11" s="170">
        <v>9</v>
      </c>
      <c r="B11" s="116"/>
      <c r="C11" s="290"/>
      <c r="D11" s="118"/>
      <c r="E11" s="291"/>
      <c r="F11" s="164">
        <f t="shared" si="4"/>
        <v>0</v>
      </c>
      <c r="G11" s="305">
        <f t="shared" si="0"/>
        <v>1</v>
      </c>
      <c r="H11" s="98">
        <f t="shared" si="5"/>
        <v>0</v>
      </c>
      <c r="I11" s="99"/>
      <c r="J11" s="120">
        <f t="shared" si="1"/>
      </c>
      <c r="K11" s="137"/>
      <c r="L11" s="119">
        <f t="shared" si="6"/>
        <v>0</v>
      </c>
      <c r="M11" s="97">
        <f t="shared" si="2"/>
        <v>1</v>
      </c>
      <c r="N11" s="125">
        <f t="shared" si="7"/>
        <v>0</v>
      </c>
      <c r="O11" s="99"/>
      <c r="P11" s="120">
        <f t="shared" si="3"/>
      </c>
      <c r="Q11" s="141"/>
    </row>
    <row r="12" spans="1:17" ht="16.5" customHeight="1">
      <c r="A12" s="170">
        <v>10</v>
      </c>
      <c r="B12" s="116"/>
      <c r="C12" s="290"/>
      <c r="D12" s="118"/>
      <c r="E12" s="291"/>
      <c r="F12" s="164">
        <f t="shared" si="4"/>
        <v>0</v>
      </c>
      <c r="G12" s="305">
        <f t="shared" si="0"/>
        <v>1</v>
      </c>
      <c r="H12" s="98">
        <f t="shared" si="5"/>
        <v>0</v>
      </c>
      <c r="I12" s="99"/>
      <c r="J12" s="120">
        <f t="shared" si="1"/>
      </c>
      <c r="K12" s="137"/>
      <c r="L12" s="119">
        <f t="shared" si="6"/>
        <v>0</v>
      </c>
      <c r="M12" s="97">
        <f t="shared" si="2"/>
        <v>1</v>
      </c>
      <c r="N12" s="125">
        <f t="shared" si="7"/>
        <v>0</v>
      </c>
      <c r="O12" s="99"/>
      <c r="P12" s="120">
        <f t="shared" si="3"/>
      </c>
      <c r="Q12" s="141"/>
    </row>
    <row r="13" spans="1:17" ht="16.5" customHeight="1">
      <c r="A13" s="170">
        <v>11</v>
      </c>
      <c r="B13" s="116"/>
      <c r="C13" s="290"/>
      <c r="D13" s="118"/>
      <c r="E13" s="291"/>
      <c r="F13" s="164">
        <f t="shared" si="4"/>
        <v>0</v>
      </c>
      <c r="G13" s="305">
        <f t="shared" si="0"/>
        <v>1</v>
      </c>
      <c r="H13" s="98">
        <f t="shared" si="5"/>
        <v>0</v>
      </c>
      <c r="I13" s="99"/>
      <c r="J13" s="120">
        <f t="shared" si="1"/>
      </c>
      <c r="K13" s="137"/>
      <c r="L13" s="119">
        <f t="shared" si="6"/>
        <v>0</v>
      </c>
      <c r="M13" s="97">
        <f t="shared" si="2"/>
        <v>1</v>
      </c>
      <c r="N13" s="125">
        <f t="shared" si="7"/>
        <v>0</v>
      </c>
      <c r="O13" s="99"/>
      <c r="P13" s="120">
        <f t="shared" si="3"/>
      </c>
      <c r="Q13" s="141"/>
    </row>
    <row r="14" spans="1:17" ht="16.5" customHeight="1">
      <c r="A14" s="170">
        <v>12</v>
      </c>
      <c r="B14" s="116"/>
      <c r="C14" s="290"/>
      <c r="D14" s="118"/>
      <c r="E14" s="291"/>
      <c r="F14" s="164">
        <f t="shared" si="4"/>
        <v>0</v>
      </c>
      <c r="G14" s="305">
        <f t="shared" si="0"/>
        <v>1</v>
      </c>
      <c r="H14" s="98">
        <f t="shared" si="5"/>
        <v>0</v>
      </c>
      <c r="I14" s="99"/>
      <c r="J14" s="120">
        <f t="shared" si="1"/>
      </c>
      <c r="K14" s="137"/>
      <c r="L14" s="119">
        <f t="shared" si="6"/>
        <v>0</v>
      </c>
      <c r="M14" s="97">
        <f t="shared" si="2"/>
        <v>1</v>
      </c>
      <c r="N14" s="125">
        <f t="shared" si="7"/>
        <v>0</v>
      </c>
      <c r="O14" s="99"/>
      <c r="P14" s="120">
        <f t="shared" si="3"/>
      </c>
      <c r="Q14" s="141"/>
    </row>
    <row r="15" spans="1:17" ht="16.5" customHeight="1">
      <c r="A15" s="170">
        <v>13</v>
      </c>
      <c r="B15" s="116"/>
      <c r="C15" s="290"/>
      <c r="D15" s="118"/>
      <c r="E15" s="291"/>
      <c r="F15" s="164">
        <f t="shared" si="4"/>
        <v>0</v>
      </c>
      <c r="G15" s="305">
        <f t="shared" si="0"/>
        <v>1</v>
      </c>
      <c r="H15" s="98">
        <f t="shared" si="5"/>
        <v>0</v>
      </c>
      <c r="I15" s="99"/>
      <c r="J15" s="120">
        <f t="shared" si="1"/>
      </c>
      <c r="K15" s="137"/>
      <c r="L15" s="119">
        <f t="shared" si="6"/>
        <v>0</v>
      </c>
      <c r="M15" s="97">
        <f t="shared" si="2"/>
        <v>1</v>
      </c>
      <c r="N15" s="125">
        <f t="shared" si="7"/>
        <v>0</v>
      </c>
      <c r="O15" s="99"/>
      <c r="P15" s="120">
        <f t="shared" si="3"/>
      </c>
      <c r="Q15" s="141"/>
    </row>
    <row r="16" spans="1:17" ht="16.5" customHeight="1">
      <c r="A16" s="170">
        <v>14</v>
      </c>
      <c r="B16" s="116"/>
      <c r="C16" s="290"/>
      <c r="D16" s="118"/>
      <c r="E16" s="291"/>
      <c r="F16" s="164">
        <f t="shared" si="4"/>
        <v>0</v>
      </c>
      <c r="G16" s="305">
        <f t="shared" si="0"/>
        <v>1</v>
      </c>
      <c r="H16" s="98">
        <f t="shared" si="5"/>
        <v>0</v>
      </c>
      <c r="I16" s="99"/>
      <c r="J16" s="120">
        <f t="shared" si="1"/>
      </c>
      <c r="K16" s="137"/>
      <c r="L16" s="119">
        <f t="shared" si="6"/>
        <v>0</v>
      </c>
      <c r="M16" s="97">
        <f t="shared" si="2"/>
        <v>1</v>
      </c>
      <c r="N16" s="125">
        <f t="shared" si="7"/>
        <v>0</v>
      </c>
      <c r="O16" s="99"/>
      <c r="P16" s="120">
        <f t="shared" si="3"/>
      </c>
      <c r="Q16" s="141"/>
    </row>
    <row r="17" spans="1:17" ht="16.5" customHeight="1">
      <c r="A17" s="170">
        <v>15</v>
      </c>
      <c r="B17" s="116"/>
      <c r="C17" s="290"/>
      <c r="D17" s="118"/>
      <c r="E17" s="291"/>
      <c r="F17" s="164">
        <f t="shared" si="4"/>
        <v>0</v>
      </c>
      <c r="G17" s="305">
        <f t="shared" si="0"/>
        <v>1</v>
      </c>
      <c r="H17" s="98">
        <f t="shared" si="5"/>
        <v>0</v>
      </c>
      <c r="I17" s="99"/>
      <c r="J17" s="120">
        <f t="shared" si="1"/>
      </c>
      <c r="K17" s="137"/>
      <c r="L17" s="119">
        <f t="shared" si="6"/>
        <v>0</v>
      </c>
      <c r="M17" s="97">
        <f t="shared" si="2"/>
        <v>1</v>
      </c>
      <c r="N17" s="125">
        <f t="shared" si="7"/>
        <v>0</v>
      </c>
      <c r="O17" s="99"/>
      <c r="P17" s="120">
        <f t="shared" si="3"/>
      </c>
      <c r="Q17" s="141"/>
    </row>
    <row r="18" spans="1:17" ht="16.5" customHeight="1">
      <c r="A18" s="170">
        <v>16</v>
      </c>
      <c r="B18" s="116"/>
      <c r="C18" s="290"/>
      <c r="D18" s="118"/>
      <c r="E18" s="291"/>
      <c r="F18" s="164">
        <f t="shared" si="4"/>
        <v>0</v>
      </c>
      <c r="G18" s="305">
        <f t="shared" si="0"/>
        <v>1</v>
      </c>
      <c r="H18" s="98">
        <f t="shared" si="5"/>
        <v>0</v>
      </c>
      <c r="I18" s="99"/>
      <c r="J18" s="120">
        <f t="shared" si="1"/>
      </c>
      <c r="K18" s="137"/>
      <c r="L18" s="119">
        <f t="shared" si="6"/>
        <v>0</v>
      </c>
      <c r="M18" s="97">
        <f t="shared" si="2"/>
        <v>1</v>
      </c>
      <c r="N18" s="125">
        <f t="shared" si="7"/>
        <v>0</v>
      </c>
      <c r="O18" s="99"/>
      <c r="P18" s="120">
        <f t="shared" si="3"/>
      </c>
      <c r="Q18" s="141"/>
    </row>
    <row r="19" spans="1:17" ht="16.5" customHeight="1">
      <c r="A19" s="170">
        <v>17</v>
      </c>
      <c r="B19" s="116"/>
      <c r="C19" s="290"/>
      <c r="D19" s="118"/>
      <c r="E19" s="291"/>
      <c r="F19" s="164">
        <f t="shared" si="4"/>
        <v>0</v>
      </c>
      <c r="G19" s="305">
        <f t="shared" si="0"/>
        <v>1</v>
      </c>
      <c r="H19" s="98">
        <f t="shared" si="5"/>
        <v>0</v>
      </c>
      <c r="I19" s="99"/>
      <c r="J19" s="120">
        <f t="shared" si="1"/>
      </c>
      <c r="K19" s="137"/>
      <c r="L19" s="119">
        <f t="shared" si="6"/>
        <v>0</v>
      </c>
      <c r="M19" s="97">
        <f t="shared" si="2"/>
        <v>1</v>
      </c>
      <c r="N19" s="125">
        <f t="shared" si="7"/>
        <v>0</v>
      </c>
      <c r="O19" s="99"/>
      <c r="P19" s="120">
        <f t="shared" si="3"/>
      </c>
      <c r="Q19" s="141"/>
    </row>
    <row r="20" spans="1:17" ht="16.5" customHeight="1">
      <c r="A20" s="170">
        <v>18</v>
      </c>
      <c r="B20" s="116"/>
      <c r="C20" s="290"/>
      <c r="D20" s="118"/>
      <c r="E20" s="291"/>
      <c r="F20" s="164">
        <f t="shared" si="4"/>
        <v>0</v>
      </c>
      <c r="G20" s="305">
        <f t="shared" si="0"/>
        <v>1</v>
      </c>
      <c r="H20" s="98">
        <f t="shared" si="5"/>
        <v>0</v>
      </c>
      <c r="I20" s="99"/>
      <c r="J20" s="120">
        <f t="shared" si="1"/>
      </c>
      <c r="K20" s="137"/>
      <c r="L20" s="119">
        <f t="shared" si="6"/>
        <v>0</v>
      </c>
      <c r="M20" s="97">
        <f t="shared" si="2"/>
        <v>1</v>
      </c>
      <c r="N20" s="125">
        <f t="shared" si="7"/>
        <v>0</v>
      </c>
      <c r="O20" s="99"/>
      <c r="P20" s="120">
        <f t="shared" si="3"/>
      </c>
      <c r="Q20" s="141"/>
    </row>
    <row r="21" spans="1:17" ht="16.5" customHeight="1">
      <c r="A21" s="170">
        <v>19</v>
      </c>
      <c r="B21" s="116"/>
      <c r="C21" s="290"/>
      <c r="D21" s="118"/>
      <c r="E21" s="291"/>
      <c r="F21" s="164">
        <f t="shared" si="4"/>
        <v>0</v>
      </c>
      <c r="G21" s="305">
        <f t="shared" si="0"/>
        <v>1</v>
      </c>
      <c r="H21" s="98">
        <f t="shared" si="5"/>
        <v>0</v>
      </c>
      <c r="I21" s="99"/>
      <c r="J21" s="120">
        <f t="shared" si="1"/>
      </c>
      <c r="K21" s="137"/>
      <c r="L21" s="119">
        <f t="shared" si="6"/>
        <v>0</v>
      </c>
      <c r="M21" s="97">
        <f t="shared" si="2"/>
        <v>1</v>
      </c>
      <c r="N21" s="125">
        <f t="shared" si="7"/>
        <v>0</v>
      </c>
      <c r="O21" s="99"/>
      <c r="P21" s="120">
        <f t="shared" si="3"/>
      </c>
      <c r="Q21" s="141"/>
    </row>
    <row r="22" spans="1:17" ht="16.5" customHeight="1">
      <c r="A22" s="170">
        <v>20</v>
      </c>
      <c r="B22" s="116"/>
      <c r="C22" s="290"/>
      <c r="D22" s="118"/>
      <c r="E22" s="291"/>
      <c r="F22" s="164">
        <f t="shared" si="4"/>
        <v>0</v>
      </c>
      <c r="G22" s="305">
        <f t="shared" si="0"/>
        <v>1</v>
      </c>
      <c r="H22" s="98">
        <f t="shared" si="5"/>
        <v>0</v>
      </c>
      <c r="I22" s="99"/>
      <c r="J22" s="120">
        <f t="shared" si="1"/>
      </c>
      <c r="K22" s="137"/>
      <c r="L22" s="119">
        <f t="shared" si="6"/>
        <v>0</v>
      </c>
      <c r="M22" s="97">
        <f t="shared" si="2"/>
        <v>1</v>
      </c>
      <c r="N22" s="125">
        <f t="shared" si="7"/>
        <v>0</v>
      </c>
      <c r="O22" s="99"/>
      <c r="P22" s="120">
        <f t="shared" si="3"/>
      </c>
      <c r="Q22" s="141"/>
    </row>
    <row r="23" spans="1:17" ht="16.5" customHeight="1">
      <c r="A23" s="170">
        <v>21</v>
      </c>
      <c r="B23" s="116"/>
      <c r="C23" s="290"/>
      <c r="D23" s="118"/>
      <c r="E23" s="291"/>
      <c r="F23" s="164">
        <f t="shared" si="4"/>
        <v>0</v>
      </c>
      <c r="G23" s="305">
        <f t="shared" si="0"/>
        <v>1</v>
      </c>
      <c r="H23" s="98">
        <f t="shared" si="5"/>
        <v>0</v>
      </c>
      <c r="I23" s="99"/>
      <c r="J23" s="120">
        <f t="shared" si="1"/>
      </c>
      <c r="K23" s="137"/>
      <c r="L23" s="119">
        <f t="shared" si="6"/>
        <v>0</v>
      </c>
      <c r="M23" s="97">
        <f t="shared" si="2"/>
        <v>1</v>
      </c>
      <c r="N23" s="125">
        <f t="shared" si="7"/>
        <v>0</v>
      </c>
      <c r="O23" s="99"/>
      <c r="P23" s="120">
        <f t="shared" si="3"/>
      </c>
      <c r="Q23" s="141"/>
    </row>
    <row r="24" spans="1:17" ht="16.5" customHeight="1">
      <c r="A24" s="170">
        <v>22</v>
      </c>
      <c r="B24" s="116"/>
      <c r="C24" s="290"/>
      <c r="D24" s="118"/>
      <c r="E24" s="291"/>
      <c r="F24" s="164">
        <f t="shared" si="4"/>
        <v>0</v>
      </c>
      <c r="G24" s="305">
        <f t="shared" si="0"/>
        <v>1</v>
      </c>
      <c r="H24" s="98">
        <f t="shared" si="5"/>
        <v>0</v>
      </c>
      <c r="I24" s="99"/>
      <c r="J24" s="120">
        <f t="shared" si="1"/>
      </c>
      <c r="K24" s="137"/>
      <c r="L24" s="119">
        <f t="shared" si="6"/>
        <v>0</v>
      </c>
      <c r="M24" s="97">
        <f t="shared" si="2"/>
        <v>1</v>
      </c>
      <c r="N24" s="125">
        <f t="shared" si="7"/>
        <v>0</v>
      </c>
      <c r="O24" s="99"/>
      <c r="P24" s="120">
        <f t="shared" si="3"/>
      </c>
      <c r="Q24" s="141"/>
    </row>
    <row r="25" spans="1:17" ht="16.5" customHeight="1">
      <c r="A25" s="170">
        <v>23</v>
      </c>
      <c r="B25" s="116"/>
      <c r="C25" s="290"/>
      <c r="D25" s="118"/>
      <c r="E25" s="291"/>
      <c r="F25" s="164">
        <f t="shared" si="4"/>
        <v>0</v>
      </c>
      <c r="G25" s="305">
        <f t="shared" si="0"/>
        <v>1</v>
      </c>
      <c r="H25" s="98">
        <f t="shared" si="5"/>
        <v>0</v>
      </c>
      <c r="I25" s="99"/>
      <c r="J25" s="120">
        <f t="shared" si="1"/>
      </c>
      <c r="K25" s="137"/>
      <c r="L25" s="119">
        <f t="shared" si="6"/>
        <v>0</v>
      </c>
      <c r="M25" s="97">
        <f t="shared" si="2"/>
        <v>1</v>
      </c>
      <c r="N25" s="125">
        <f t="shared" si="7"/>
        <v>0</v>
      </c>
      <c r="O25" s="99"/>
      <c r="P25" s="120">
        <f t="shared" si="3"/>
      </c>
      <c r="Q25" s="141"/>
    </row>
    <row r="26" spans="1:17" ht="16.5" customHeight="1">
      <c r="A26" s="170">
        <v>24</v>
      </c>
      <c r="B26" s="116"/>
      <c r="C26" s="290"/>
      <c r="D26" s="118"/>
      <c r="E26" s="291"/>
      <c r="F26" s="164">
        <f t="shared" si="4"/>
        <v>0</v>
      </c>
      <c r="G26" s="305">
        <f t="shared" si="0"/>
        <v>1</v>
      </c>
      <c r="H26" s="98">
        <f t="shared" si="5"/>
        <v>0</v>
      </c>
      <c r="I26" s="99"/>
      <c r="J26" s="120">
        <f t="shared" si="1"/>
      </c>
      <c r="K26" s="137"/>
      <c r="L26" s="119">
        <f t="shared" si="6"/>
        <v>0</v>
      </c>
      <c r="M26" s="97">
        <f t="shared" si="2"/>
        <v>1</v>
      </c>
      <c r="N26" s="125">
        <f t="shared" si="7"/>
        <v>0</v>
      </c>
      <c r="O26" s="99"/>
      <c r="P26" s="120">
        <f t="shared" si="3"/>
      </c>
      <c r="Q26" s="141"/>
    </row>
    <row r="27" spans="1:17" ht="16.5" customHeight="1">
      <c r="A27" s="170">
        <v>25</v>
      </c>
      <c r="B27" s="116"/>
      <c r="C27" s="290"/>
      <c r="D27" s="118"/>
      <c r="E27" s="291"/>
      <c r="F27" s="164">
        <f t="shared" si="4"/>
        <v>0</v>
      </c>
      <c r="G27" s="305">
        <f t="shared" si="0"/>
        <v>1</v>
      </c>
      <c r="H27" s="98">
        <f t="shared" si="5"/>
        <v>0</v>
      </c>
      <c r="I27" s="99"/>
      <c r="J27" s="120">
        <f t="shared" si="1"/>
      </c>
      <c r="K27" s="137"/>
      <c r="L27" s="119">
        <f t="shared" si="6"/>
        <v>0</v>
      </c>
      <c r="M27" s="97">
        <f t="shared" si="2"/>
        <v>1</v>
      </c>
      <c r="N27" s="125">
        <f t="shared" si="7"/>
        <v>0</v>
      </c>
      <c r="O27" s="99"/>
      <c r="P27" s="120">
        <f t="shared" si="3"/>
      </c>
      <c r="Q27" s="141"/>
    </row>
    <row r="28" spans="1:17" ht="16.5" customHeight="1">
      <c r="A28" s="170">
        <v>26</v>
      </c>
      <c r="B28" s="116"/>
      <c r="C28" s="290"/>
      <c r="D28" s="118"/>
      <c r="E28" s="291"/>
      <c r="F28" s="164">
        <f t="shared" si="4"/>
        <v>0</v>
      </c>
      <c r="G28" s="305">
        <f t="shared" si="0"/>
        <v>1</v>
      </c>
      <c r="H28" s="98">
        <f t="shared" si="5"/>
        <v>0</v>
      </c>
      <c r="I28" s="99"/>
      <c r="J28" s="120">
        <f t="shared" si="1"/>
      </c>
      <c r="K28" s="137"/>
      <c r="L28" s="119">
        <f t="shared" si="6"/>
        <v>0</v>
      </c>
      <c r="M28" s="97">
        <f t="shared" si="2"/>
        <v>1</v>
      </c>
      <c r="N28" s="125">
        <f t="shared" si="7"/>
        <v>0</v>
      </c>
      <c r="O28" s="99"/>
      <c r="P28" s="120">
        <f t="shared" si="3"/>
      </c>
      <c r="Q28" s="141"/>
    </row>
    <row r="29" spans="1:17" ht="16.5" customHeight="1">
      <c r="A29" s="170">
        <v>27</v>
      </c>
      <c r="B29" s="116"/>
      <c r="C29" s="290"/>
      <c r="D29" s="118"/>
      <c r="E29" s="291"/>
      <c r="F29" s="164">
        <f t="shared" si="4"/>
        <v>0</v>
      </c>
      <c r="G29" s="305">
        <f t="shared" si="0"/>
        <v>1</v>
      </c>
      <c r="H29" s="98">
        <f t="shared" si="5"/>
        <v>0</v>
      </c>
      <c r="I29" s="99"/>
      <c r="J29" s="120">
        <f t="shared" si="1"/>
      </c>
      <c r="K29" s="137"/>
      <c r="L29" s="119">
        <f t="shared" si="6"/>
        <v>0</v>
      </c>
      <c r="M29" s="97">
        <f t="shared" si="2"/>
        <v>1</v>
      </c>
      <c r="N29" s="125">
        <f t="shared" si="7"/>
        <v>0</v>
      </c>
      <c r="O29" s="99"/>
      <c r="P29" s="120">
        <f t="shared" si="3"/>
      </c>
      <c r="Q29" s="141"/>
    </row>
    <row r="30" spans="1:17" ht="16.5" customHeight="1">
      <c r="A30" s="170">
        <v>28</v>
      </c>
      <c r="B30" s="116"/>
      <c r="C30" s="290"/>
      <c r="D30" s="118"/>
      <c r="E30" s="291"/>
      <c r="F30" s="164">
        <f t="shared" si="4"/>
        <v>0</v>
      </c>
      <c r="G30" s="305">
        <f t="shared" si="0"/>
        <v>1</v>
      </c>
      <c r="H30" s="98">
        <f t="shared" si="5"/>
        <v>0</v>
      </c>
      <c r="I30" s="99"/>
      <c r="J30" s="120">
        <f t="shared" si="1"/>
      </c>
      <c r="K30" s="137"/>
      <c r="L30" s="119">
        <f t="shared" si="6"/>
        <v>0</v>
      </c>
      <c r="M30" s="97">
        <f t="shared" si="2"/>
        <v>1</v>
      </c>
      <c r="N30" s="125">
        <f t="shared" si="7"/>
        <v>0</v>
      </c>
      <c r="O30" s="99"/>
      <c r="P30" s="120">
        <f t="shared" si="3"/>
      </c>
      <c r="Q30" s="141"/>
    </row>
    <row r="31" spans="1:17" ht="16.5" customHeight="1">
      <c r="A31" s="170">
        <v>29</v>
      </c>
      <c r="B31" s="116"/>
      <c r="C31" s="290"/>
      <c r="D31" s="118"/>
      <c r="E31" s="291"/>
      <c r="F31" s="164">
        <f t="shared" si="4"/>
        <v>0</v>
      </c>
      <c r="G31" s="305">
        <f t="shared" si="0"/>
        <v>1</v>
      </c>
      <c r="H31" s="98">
        <f t="shared" si="5"/>
        <v>0</v>
      </c>
      <c r="I31" s="99"/>
      <c r="J31" s="120">
        <f t="shared" si="1"/>
      </c>
      <c r="K31" s="137"/>
      <c r="L31" s="119">
        <f t="shared" si="6"/>
        <v>0</v>
      </c>
      <c r="M31" s="97">
        <f t="shared" si="2"/>
        <v>1</v>
      </c>
      <c r="N31" s="125">
        <f t="shared" si="7"/>
        <v>0</v>
      </c>
      <c r="O31" s="99"/>
      <c r="P31" s="120">
        <f t="shared" si="3"/>
      </c>
      <c r="Q31" s="141"/>
    </row>
    <row r="32" spans="1:17" ht="16.5" customHeight="1">
      <c r="A32" s="170">
        <v>30</v>
      </c>
      <c r="B32" s="116"/>
      <c r="C32" s="290"/>
      <c r="D32" s="118"/>
      <c r="E32" s="291"/>
      <c r="F32" s="164">
        <f t="shared" si="4"/>
        <v>0</v>
      </c>
      <c r="G32" s="305">
        <f t="shared" si="0"/>
        <v>1</v>
      </c>
      <c r="H32" s="98">
        <f t="shared" si="5"/>
        <v>0</v>
      </c>
      <c r="I32" s="99"/>
      <c r="J32" s="120">
        <f t="shared" si="1"/>
      </c>
      <c r="K32" s="137"/>
      <c r="L32" s="119">
        <f t="shared" si="6"/>
        <v>0</v>
      </c>
      <c r="M32" s="97">
        <f t="shared" si="2"/>
        <v>1</v>
      </c>
      <c r="N32" s="125">
        <f t="shared" si="7"/>
        <v>0</v>
      </c>
      <c r="O32" s="99"/>
      <c r="P32" s="120">
        <f t="shared" si="3"/>
      </c>
      <c r="Q32" s="141"/>
    </row>
    <row r="33" spans="1:17" ht="16.5" customHeight="1">
      <c r="A33" s="170">
        <v>31</v>
      </c>
      <c r="B33" s="116"/>
      <c r="C33" s="290"/>
      <c r="D33" s="118"/>
      <c r="E33" s="291"/>
      <c r="F33" s="164">
        <f t="shared" si="4"/>
        <v>0</v>
      </c>
      <c r="G33" s="305">
        <f t="shared" si="0"/>
        <v>1</v>
      </c>
      <c r="H33" s="98">
        <f t="shared" si="5"/>
        <v>0</v>
      </c>
      <c r="I33" s="99"/>
      <c r="J33" s="120">
        <f t="shared" si="1"/>
      </c>
      <c r="K33" s="137"/>
      <c r="L33" s="119">
        <f t="shared" si="6"/>
        <v>0</v>
      </c>
      <c r="M33" s="97">
        <f t="shared" si="2"/>
        <v>1</v>
      </c>
      <c r="N33" s="125">
        <f t="shared" si="7"/>
        <v>0</v>
      </c>
      <c r="O33" s="99"/>
      <c r="P33" s="120">
        <f t="shared" si="3"/>
      </c>
      <c r="Q33" s="141"/>
    </row>
    <row r="34" spans="1:17" ht="16.5" customHeight="1">
      <c r="A34" s="170">
        <v>32</v>
      </c>
      <c r="B34" s="116"/>
      <c r="C34" s="290"/>
      <c r="D34" s="118"/>
      <c r="E34" s="291"/>
      <c r="F34" s="164">
        <f t="shared" si="4"/>
        <v>0</v>
      </c>
      <c r="G34" s="305">
        <f t="shared" si="0"/>
        <v>1</v>
      </c>
      <c r="H34" s="98">
        <f t="shared" si="5"/>
        <v>0</v>
      </c>
      <c r="I34" s="99"/>
      <c r="J34" s="120">
        <f t="shared" si="1"/>
      </c>
      <c r="K34" s="137"/>
      <c r="L34" s="119">
        <f t="shared" si="6"/>
        <v>0</v>
      </c>
      <c r="M34" s="97">
        <f t="shared" si="2"/>
        <v>1</v>
      </c>
      <c r="N34" s="125">
        <f t="shared" si="7"/>
        <v>0</v>
      </c>
      <c r="O34" s="99"/>
      <c r="P34" s="120">
        <f t="shared" si="3"/>
      </c>
      <c r="Q34" s="141"/>
    </row>
    <row r="35" spans="1:17" ht="16.5" customHeight="1">
      <c r="A35" s="170">
        <v>33</v>
      </c>
      <c r="B35" s="116"/>
      <c r="C35" s="290"/>
      <c r="D35" s="118"/>
      <c r="E35" s="291"/>
      <c r="F35" s="164">
        <f t="shared" si="4"/>
        <v>0</v>
      </c>
      <c r="G35" s="305">
        <f t="shared" si="0"/>
        <v>1</v>
      </c>
      <c r="H35" s="98">
        <f t="shared" si="5"/>
        <v>0</v>
      </c>
      <c r="I35" s="99"/>
      <c r="J35" s="120">
        <f t="shared" si="1"/>
      </c>
      <c r="K35" s="137"/>
      <c r="L35" s="119">
        <f t="shared" si="6"/>
        <v>0</v>
      </c>
      <c r="M35" s="97">
        <f t="shared" si="2"/>
        <v>1</v>
      </c>
      <c r="N35" s="125">
        <f t="shared" si="7"/>
        <v>0</v>
      </c>
      <c r="O35" s="99"/>
      <c r="P35" s="120">
        <f t="shared" si="3"/>
      </c>
      <c r="Q35" s="141"/>
    </row>
    <row r="36" spans="1:17" ht="16.5" customHeight="1">
      <c r="A36" s="170">
        <v>34</v>
      </c>
      <c r="B36" s="116"/>
      <c r="C36" s="290"/>
      <c r="D36" s="118"/>
      <c r="E36" s="291"/>
      <c r="F36" s="164">
        <f t="shared" si="4"/>
        <v>0</v>
      </c>
      <c r="G36" s="305">
        <f t="shared" si="0"/>
        <v>1</v>
      </c>
      <c r="H36" s="98">
        <f t="shared" si="5"/>
        <v>0</v>
      </c>
      <c r="I36" s="99"/>
      <c r="J36" s="120">
        <f t="shared" si="1"/>
      </c>
      <c r="K36" s="137"/>
      <c r="L36" s="119">
        <f t="shared" si="6"/>
        <v>0</v>
      </c>
      <c r="M36" s="97">
        <f t="shared" si="2"/>
        <v>1</v>
      </c>
      <c r="N36" s="125">
        <f t="shared" si="7"/>
        <v>0</v>
      </c>
      <c r="O36" s="99"/>
      <c r="P36" s="120">
        <f t="shared" si="3"/>
      </c>
      <c r="Q36" s="141"/>
    </row>
    <row r="37" spans="1:17" ht="16.5" customHeight="1">
      <c r="A37" s="170">
        <v>35</v>
      </c>
      <c r="B37" s="116"/>
      <c r="C37" s="290"/>
      <c r="D37" s="118"/>
      <c r="E37" s="291"/>
      <c r="F37" s="164">
        <f t="shared" si="4"/>
        <v>0</v>
      </c>
      <c r="G37" s="305">
        <f t="shared" si="0"/>
        <v>1</v>
      </c>
      <c r="H37" s="98">
        <f t="shared" si="5"/>
        <v>0</v>
      </c>
      <c r="I37" s="99"/>
      <c r="J37" s="120">
        <f t="shared" si="1"/>
      </c>
      <c r="K37" s="137"/>
      <c r="L37" s="119">
        <f t="shared" si="6"/>
        <v>0</v>
      </c>
      <c r="M37" s="97">
        <f t="shared" si="2"/>
        <v>1</v>
      </c>
      <c r="N37" s="125">
        <f t="shared" si="7"/>
        <v>0</v>
      </c>
      <c r="O37" s="99"/>
      <c r="P37" s="120">
        <f t="shared" si="3"/>
      </c>
      <c r="Q37" s="141"/>
    </row>
    <row r="38" spans="1:17" ht="16.5" customHeight="1">
      <c r="A38" s="170">
        <v>36</v>
      </c>
      <c r="B38" s="116"/>
      <c r="C38" s="290"/>
      <c r="D38" s="118"/>
      <c r="E38" s="291"/>
      <c r="F38" s="164">
        <f t="shared" si="4"/>
        <v>0</v>
      </c>
      <c r="G38" s="305">
        <f t="shared" si="0"/>
        <v>1</v>
      </c>
      <c r="H38" s="98">
        <f t="shared" si="5"/>
        <v>0</v>
      </c>
      <c r="I38" s="99"/>
      <c r="J38" s="120">
        <f t="shared" si="1"/>
      </c>
      <c r="K38" s="137"/>
      <c r="L38" s="119">
        <f t="shared" si="6"/>
        <v>0</v>
      </c>
      <c r="M38" s="97">
        <f t="shared" si="2"/>
        <v>1</v>
      </c>
      <c r="N38" s="125">
        <f t="shared" si="7"/>
        <v>0</v>
      </c>
      <c r="O38" s="99"/>
      <c r="P38" s="120">
        <f t="shared" si="3"/>
      </c>
      <c r="Q38" s="141"/>
    </row>
    <row r="39" spans="1:17" ht="16.5" customHeight="1">
      <c r="A39" s="170">
        <v>37</v>
      </c>
      <c r="B39" s="116"/>
      <c r="C39" s="290"/>
      <c r="D39" s="118"/>
      <c r="E39" s="291"/>
      <c r="F39" s="164">
        <f t="shared" si="4"/>
        <v>0</v>
      </c>
      <c r="G39" s="305">
        <f t="shared" si="0"/>
        <v>1</v>
      </c>
      <c r="H39" s="98">
        <f t="shared" si="5"/>
        <v>0</v>
      </c>
      <c r="I39" s="99"/>
      <c r="J39" s="120">
        <f t="shared" si="1"/>
      </c>
      <c r="K39" s="137"/>
      <c r="L39" s="119">
        <f t="shared" si="6"/>
        <v>0</v>
      </c>
      <c r="M39" s="97">
        <f t="shared" si="2"/>
        <v>1</v>
      </c>
      <c r="N39" s="125">
        <f t="shared" si="7"/>
        <v>0</v>
      </c>
      <c r="O39" s="99"/>
      <c r="P39" s="120">
        <f t="shared" si="3"/>
      </c>
      <c r="Q39" s="141"/>
    </row>
    <row r="40" spans="1:17" ht="16.5" customHeight="1">
      <c r="A40" s="170">
        <v>38</v>
      </c>
      <c r="B40" s="116"/>
      <c r="C40" s="290"/>
      <c r="D40" s="118"/>
      <c r="E40" s="291"/>
      <c r="F40" s="164">
        <f t="shared" si="4"/>
        <v>0</v>
      </c>
      <c r="G40" s="305">
        <f t="shared" si="0"/>
        <v>1</v>
      </c>
      <c r="H40" s="98">
        <f t="shared" si="5"/>
        <v>0</v>
      </c>
      <c r="I40" s="99"/>
      <c r="J40" s="120">
        <f t="shared" si="1"/>
      </c>
      <c r="K40" s="137"/>
      <c r="L40" s="119">
        <f t="shared" si="6"/>
        <v>0</v>
      </c>
      <c r="M40" s="97">
        <f t="shared" si="2"/>
        <v>1</v>
      </c>
      <c r="N40" s="125">
        <f t="shared" si="7"/>
        <v>0</v>
      </c>
      <c r="O40" s="99"/>
      <c r="P40" s="120">
        <f t="shared" si="3"/>
      </c>
      <c r="Q40" s="141"/>
    </row>
    <row r="41" spans="1:17" ht="16.5" customHeight="1">
      <c r="A41" s="170">
        <v>39</v>
      </c>
      <c r="B41" s="116"/>
      <c r="C41" s="290"/>
      <c r="D41" s="118"/>
      <c r="E41" s="291"/>
      <c r="F41" s="164">
        <f t="shared" si="4"/>
        <v>0</v>
      </c>
      <c r="G41" s="305">
        <f t="shared" si="0"/>
        <v>1</v>
      </c>
      <c r="H41" s="98">
        <f t="shared" si="5"/>
        <v>0</v>
      </c>
      <c r="I41" s="99"/>
      <c r="J41" s="120">
        <f t="shared" si="1"/>
      </c>
      <c r="K41" s="137"/>
      <c r="L41" s="119">
        <f t="shared" si="6"/>
        <v>0</v>
      </c>
      <c r="M41" s="97">
        <f t="shared" si="2"/>
        <v>1</v>
      </c>
      <c r="N41" s="125">
        <f t="shared" si="7"/>
        <v>0</v>
      </c>
      <c r="O41" s="99"/>
      <c r="P41" s="120">
        <f t="shared" si="3"/>
      </c>
      <c r="Q41" s="141"/>
    </row>
    <row r="42" spans="1:17" ht="16.5" customHeight="1">
      <c r="A42" s="170">
        <v>40</v>
      </c>
      <c r="B42" s="116"/>
      <c r="C42" s="290"/>
      <c r="D42" s="118"/>
      <c r="E42" s="291"/>
      <c r="F42" s="164">
        <f t="shared" si="4"/>
        <v>0</v>
      </c>
      <c r="G42" s="305">
        <f t="shared" si="0"/>
        <v>1</v>
      </c>
      <c r="H42" s="98">
        <f t="shared" si="5"/>
        <v>0</v>
      </c>
      <c r="I42" s="99"/>
      <c r="J42" s="120">
        <f t="shared" si="1"/>
      </c>
      <c r="K42" s="137"/>
      <c r="L42" s="119">
        <f t="shared" si="6"/>
        <v>0</v>
      </c>
      <c r="M42" s="97">
        <f t="shared" si="2"/>
        <v>1</v>
      </c>
      <c r="N42" s="125">
        <f t="shared" si="7"/>
        <v>0</v>
      </c>
      <c r="O42" s="99"/>
      <c r="P42" s="120">
        <f t="shared" si="3"/>
      </c>
      <c r="Q42" s="141"/>
    </row>
    <row r="43" spans="1:17" ht="16.5" customHeight="1" thickBot="1">
      <c r="A43" s="38"/>
      <c r="B43" s="36" t="s">
        <v>4</v>
      </c>
      <c r="C43" s="35"/>
      <c r="D43" s="35"/>
      <c r="E43" s="158">
        <f>SUM(E3:E42)</f>
        <v>0</v>
      </c>
      <c r="F43" s="165"/>
      <c r="G43" s="121"/>
      <c r="H43" s="121">
        <f>SUM(H3:H42)</f>
        <v>0</v>
      </c>
      <c r="I43" s="122"/>
      <c r="J43" s="123"/>
      <c r="K43" s="138"/>
      <c r="L43" s="127"/>
      <c r="M43" s="126"/>
      <c r="N43" s="126">
        <f>SUM(N3:N42)</f>
        <v>0</v>
      </c>
      <c r="O43" s="128"/>
      <c r="P43" s="129"/>
      <c r="Q43" s="142"/>
    </row>
    <row r="48" spans="1:20" s="25" customFormat="1" ht="12.75" customHeight="1">
      <c r="A48" s="446" t="s">
        <v>85</v>
      </c>
      <c r="B48" s="446"/>
      <c r="F48" s="13"/>
      <c r="G48" s="13"/>
      <c r="H48" s="13"/>
      <c r="I48" s="13"/>
      <c r="J48" s="13"/>
      <c r="K48" s="13"/>
      <c r="L48" s="335" t="s">
        <v>83</v>
      </c>
      <c r="M48" s="13"/>
      <c r="N48" s="13"/>
      <c r="O48" s="13"/>
      <c r="P48" s="13"/>
      <c r="Q48" s="13"/>
      <c r="R48" s="446" t="s">
        <v>83</v>
      </c>
      <c r="S48" s="446"/>
      <c r="T48" s="13"/>
    </row>
    <row r="49" spans="1:20" s="25" customFormat="1" ht="25.5" customHeight="1">
      <c r="A49" s="91" t="s">
        <v>47</v>
      </c>
      <c r="B49" s="64" t="s">
        <v>12</v>
      </c>
      <c r="F49" s="13"/>
      <c r="G49" s="13"/>
      <c r="H49" s="13"/>
      <c r="I49" s="13"/>
      <c r="J49" s="13"/>
      <c r="K49" s="13"/>
      <c r="L49" s="63" t="s">
        <v>59</v>
      </c>
      <c r="M49" s="41"/>
      <c r="N49" s="13"/>
      <c r="O49" s="13"/>
      <c r="P49" s="13"/>
      <c r="Q49" s="13"/>
      <c r="R49" s="63" t="s">
        <v>59</v>
      </c>
      <c r="S49" s="64" t="s">
        <v>60</v>
      </c>
      <c r="T49" s="13"/>
    </row>
    <row r="50" spans="1:20" s="25" customFormat="1" ht="27" customHeight="1">
      <c r="A50" s="65">
        <v>1</v>
      </c>
      <c r="B50" s="66" t="s">
        <v>48</v>
      </c>
      <c r="F50" s="13"/>
      <c r="G50" s="13"/>
      <c r="H50" s="13"/>
      <c r="I50" s="13"/>
      <c r="J50" s="13"/>
      <c r="K50" s="13"/>
      <c r="L50" s="65">
        <v>1</v>
      </c>
      <c r="M50" s="41"/>
      <c r="N50" s="13"/>
      <c r="O50" s="13"/>
      <c r="P50" s="13"/>
      <c r="Q50" s="13"/>
      <c r="R50" s="65">
        <v>1</v>
      </c>
      <c r="S50" s="92" t="s">
        <v>57</v>
      </c>
      <c r="T50" s="13"/>
    </row>
    <row r="51" spans="1:20" s="25" customFormat="1" ht="27" customHeight="1">
      <c r="A51" s="65">
        <v>2</v>
      </c>
      <c r="B51" s="65" t="s">
        <v>49</v>
      </c>
      <c r="F51" s="13"/>
      <c r="G51" s="13"/>
      <c r="H51" s="13"/>
      <c r="I51" s="13"/>
      <c r="J51" s="13"/>
      <c r="K51" s="13"/>
      <c r="L51" s="65">
        <v>2</v>
      </c>
      <c r="M51" s="41"/>
      <c r="N51" s="13"/>
      <c r="O51" s="13"/>
      <c r="P51" s="13"/>
      <c r="Q51" s="13"/>
      <c r="R51" s="65">
        <v>2</v>
      </c>
      <c r="S51" s="92" t="s">
        <v>56</v>
      </c>
      <c r="T51" s="13"/>
    </row>
    <row r="52" spans="1:20" s="25" customFormat="1" ht="27" customHeight="1">
      <c r="A52" s="65">
        <v>3</v>
      </c>
      <c r="B52" s="66" t="s">
        <v>50</v>
      </c>
      <c r="F52" s="13"/>
      <c r="G52" s="13"/>
      <c r="H52" s="13"/>
      <c r="I52" s="13"/>
      <c r="J52" s="13"/>
      <c r="K52" s="13"/>
      <c r="L52" s="65">
        <v>3</v>
      </c>
      <c r="M52" s="41"/>
      <c r="N52" s="13"/>
      <c r="O52" s="13"/>
      <c r="P52" s="13"/>
      <c r="Q52" s="13"/>
      <c r="R52" s="65">
        <v>3</v>
      </c>
      <c r="S52" s="92" t="s">
        <v>55</v>
      </c>
      <c r="T52" s="13"/>
    </row>
    <row r="53" spans="1:20" s="25" customFormat="1" ht="27" customHeight="1">
      <c r="A53" s="65">
        <v>4</v>
      </c>
      <c r="B53" s="66" t="s">
        <v>51</v>
      </c>
      <c r="F53" s="13"/>
      <c r="G53" s="13"/>
      <c r="H53" s="13"/>
      <c r="I53" s="13"/>
      <c r="J53" s="13"/>
      <c r="K53" s="13"/>
      <c r="L53" s="65">
        <v>4</v>
      </c>
      <c r="M53" s="41"/>
      <c r="N53" s="13"/>
      <c r="O53" s="13"/>
      <c r="P53" s="13"/>
      <c r="Q53" s="13"/>
      <c r="R53" s="65">
        <v>4</v>
      </c>
      <c r="S53" s="92" t="s">
        <v>58</v>
      </c>
      <c r="T53" s="13"/>
    </row>
    <row r="54" spans="6:20" s="25" customFormat="1" ht="27" customHeight="1">
      <c r="F54" s="13"/>
      <c r="G54" s="13"/>
      <c r="H54" s="13"/>
      <c r="I54" s="13"/>
      <c r="J54" s="13"/>
      <c r="K54" s="13"/>
      <c r="L54" s="65">
        <v>5</v>
      </c>
      <c r="M54" s="41"/>
      <c r="N54" s="13"/>
      <c r="O54" s="13"/>
      <c r="P54" s="13"/>
      <c r="Q54" s="13"/>
      <c r="R54" s="65">
        <v>5</v>
      </c>
      <c r="S54" s="92" t="s">
        <v>87</v>
      </c>
      <c r="T54" s="13"/>
    </row>
    <row r="55" spans="6:20" s="25" customFormat="1" ht="12.75">
      <c r="F55" s="13"/>
      <c r="G55" s="13"/>
      <c r="H55" s="13"/>
      <c r="I55" s="13"/>
      <c r="J55" s="13"/>
      <c r="K55" s="13"/>
      <c r="L55" s="65">
        <v>6</v>
      </c>
      <c r="M55" s="41"/>
      <c r="N55" s="13"/>
      <c r="O55" s="13"/>
      <c r="P55" s="13"/>
      <c r="Q55" s="13"/>
      <c r="R55" s="65">
        <v>6</v>
      </c>
      <c r="S55" s="92" t="s">
        <v>18</v>
      </c>
      <c r="T55" s="13"/>
    </row>
    <row r="56" s="25" customFormat="1" ht="12.75"/>
    <row r="57" s="25" customFormat="1" ht="12.75"/>
    <row r="58" s="25" customFormat="1" ht="12.75"/>
  </sheetData>
  <sheetProtection password="CAD0" sheet="1" objects="1" scenarios="1"/>
  <mergeCells count="7">
    <mergeCell ref="N1:O1"/>
    <mergeCell ref="A48:B48"/>
    <mergeCell ref="R48:S48"/>
    <mergeCell ref="A1:C1"/>
    <mergeCell ref="F1:G1"/>
    <mergeCell ref="H1:I1"/>
    <mergeCell ref="L1:M1"/>
  </mergeCells>
  <conditionalFormatting sqref="L3:L42">
    <cfRule type="cellIs" priority="1" dxfId="0" operator="notEqual" stopIfTrue="1">
      <formula>F3</formula>
    </cfRule>
  </conditionalFormatting>
  <conditionalFormatting sqref="H3:H42">
    <cfRule type="cellIs" priority="2" dxfId="2" operator="notEqual" stopIfTrue="1">
      <formula>E3</formula>
    </cfRule>
  </conditionalFormatting>
  <conditionalFormatting sqref="M3:M42 G3:G42">
    <cfRule type="cellIs" priority="3" dxfId="0" operator="notEqual" stopIfTrue="1">
      <formula>1-$J$1</formula>
    </cfRule>
  </conditionalFormatting>
  <conditionalFormatting sqref="F3:F42">
    <cfRule type="cellIs" priority="4" dxfId="0" operator="notEqual" stopIfTrue="1">
      <formula>#REF!</formula>
    </cfRule>
  </conditionalFormatting>
  <dataValidations count="3"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O3:O42 I3:I42">
      <formula1>$I$50:$I$55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H3:H42">
      <formula1>F3*G3</formula1>
      <formula2>F3*G3</formula2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D3:D42">
      <formula1>$B$50:$B$53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מס' 12 - תקציב מבוקש להפעלת מעבדה לחדשנות</dc:title>
  <dc:subject/>
  <dc:creator>Ran Yehezkel</dc:creator>
  <cp:keywords/>
  <dc:description/>
  <cp:lastModifiedBy>Romya Karo</cp:lastModifiedBy>
  <cp:lastPrinted>2009-11-23T07:31:34Z</cp:lastPrinted>
  <dcterms:created xsi:type="dcterms:W3CDTF">2002-05-26T08:20:42Z</dcterms:created>
  <dcterms:modified xsi:type="dcterms:W3CDTF">2017-01-26T12:40:09Z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madan">
    <vt:lpwstr/>
  </property>
  <property fmtid="{D5CDD505-2E9C-101B-9397-08002B2CF9AE}" pid="3" name="MaslolimMerkazHashkaot">
    <vt:lpwstr/>
  </property>
  <property fmtid="{D5CDD505-2E9C-101B-9397-08002B2CF9AE}" pid="4" name="MMDAudienceTaxHTField0">
    <vt:lpwstr/>
  </property>
  <property fmtid="{D5CDD505-2E9C-101B-9397-08002B2CF9AE}" pid="5" name="GovXRobotsFollow">
    <vt:lpwstr>1</vt:lpwstr>
  </property>
  <property fmtid="{D5CDD505-2E9C-101B-9397-08002B2CF9AE}" pid="6" name="RelevantProcedure">
    <vt:lpwstr>נהלי מסלול הטבה מספר 29 - תוכנית מעבדות לחדשנות 2017</vt:lpwstr>
  </property>
  <property fmtid="{D5CDD505-2E9C-101B-9397-08002B2CF9AE}" pid="7" name="GovXMainTitle">
    <vt:lpwstr>תקציב מבוקש להפעלת מעבדה לחדשנות</vt:lpwstr>
  </property>
  <property fmtid="{D5CDD505-2E9C-101B-9397-08002B2CF9AE}" pid="8" name="MMDRelatedUnits">
    <vt:lpwstr>58;#המדען הראשי|44ceba6c-a312-49a8-b6d7-8bc9b6fc6cc6</vt:lpwstr>
  </property>
  <property fmtid="{D5CDD505-2E9C-101B-9397-08002B2CF9AE}" pid="9" name="hd629a283e1e41e7b148932bae66dfc5">
    <vt:lpwstr>המדען הראשי|44ceba6c-a312-49a8-b6d7-8bc9b6fc6cc6</vt:lpwstr>
  </property>
  <property fmtid="{D5CDD505-2E9C-101B-9397-08002B2CF9AE}" pid="10" name="MMDTypesTaxHTField0">
    <vt:lpwstr/>
  </property>
  <property fmtid="{D5CDD505-2E9C-101B-9397-08002B2CF9AE}" pid="11" name="MMDAudience">
    <vt:lpwstr/>
  </property>
  <property fmtid="{D5CDD505-2E9C-101B-9397-08002B2CF9AE}" pid="12" name="GovXRobotsIndex">
    <vt:lpwstr>1</vt:lpwstr>
  </property>
  <property fmtid="{D5CDD505-2E9C-101B-9397-08002B2CF9AE}" pid="13" name="URL">
    <vt:lpwstr/>
  </property>
  <property fmtid="{D5CDD505-2E9C-101B-9397-08002B2CF9AE}" pid="14" name="MMDUnitsNameTaxHTField0">
    <vt:lpwstr/>
  </property>
  <property fmtid="{D5CDD505-2E9C-101B-9397-08002B2CF9AE}" pid="15" name="HiddenURL">
    <vt:lpwstr/>
  </property>
  <property fmtid="{D5CDD505-2E9C-101B-9397-08002B2CF9AE}" pid="16" name="MMDKeywords">
    <vt:lpwstr/>
  </property>
  <property fmtid="{D5CDD505-2E9C-101B-9397-08002B2CF9AE}" pid="17" name="MMDKeywordsTaxHTField0">
    <vt:lpwstr/>
  </property>
  <property fmtid="{D5CDD505-2E9C-101B-9397-08002B2CF9AE}" pid="18" name="GovXDescription">
    <vt:lpwstr/>
  </property>
  <property fmtid="{D5CDD505-2E9C-101B-9397-08002B2CF9AE}" pid="19" name="MMDSubjects">
    <vt:lpwstr>84;#מחקר ופיתוח|3e648f8a-743e-4cc0-a40a-3063a19707eb</vt:lpwstr>
  </property>
  <property fmtid="{D5CDD505-2E9C-101B-9397-08002B2CF9AE}" pid="20" name="GovXDescriptionImg">
    <vt:lpwstr/>
  </property>
  <property fmtid="{D5CDD505-2E9C-101B-9397-08002B2CF9AE}" pid="21" name="MMDTypes">
    <vt:lpwstr/>
  </property>
  <property fmtid="{D5CDD505-2E9C-101B-9397-08002B2CF9AE}" pid="22" name="MMDUnitsName">
    <vt:lpwstr/>
  </property>
  <property fmtid="{D5CDD505-2E9C-101B-9397-08002B2CF9AE}" pid="23" name="TaxCatchAll">
    <vt:lpwstr>84;#מחקר ופיתוח|3e648f8a-743e-4cc0-a40a-3063a19707eb;#58;#המדען הראשי|44ceba6c-a312-49a8-b6d7-8bc9b6fc6cc6</vt:lpwstr>
  </property>
  <property fmtid="{D5CDD505-2E9C-101B-9397-08002B2CF9AE}" pid="24" name="MMDSubjectsTaxHTField0">
    <vt:lpwstr>מחקר ופיתוח|3e648f8a-743e-4cc0-a40a-3063a19707eb</vt:lpwstr>
  </property>
  <property fmtid="{D5CDD505-2E9C-101B-9397-08002B2CF9AE}" pid="25" name="GovXLanguage">
    <vt:lpwstr>heIL</vt:lpwstr>
  </property>
  <property fmtid="{D5CDD505-2E9C-101B-9397-08002B2CF9AE}" pid="26" name="StepMadaan">
    <vt:lpwstr/>
  </property>
  <property fmtid="{D5CDD505-2E9C-101B-9397-08002B2CF9AE}" pid="27" name="Order">
    <vt:lpwstr>103700.000000000</vt:lpwstr>
  </property>
</Properties>
</file>