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65" tabRatio="850" activeTab="0"/>
  </bookViews>
  <sheets>
    <sheet name="הסברים למילוי בקשה" sheetId="1" r:id="rId1"/>
    <sheet name="דף ראשי" sheetId="2" r:id="rId2"/>
    <sheet name="כח אדם" sheetId="3" r:id="rId3"/>
    <sheet name="חומרים" sheetId="4" r:id="rId4"/>
    <sheet name="קבלני משנה בישראל" sheetId="5" r:id="rId5"/>
    <sheet name="קבלני משנה חוץ לארץ" sheetId="6" r:id="rId6"/>
    <sheet name="ציוד " sheetId="7" r:id="rId7"/>
    <sheet name="שונות ופטנטים" sheetId="8" r:id="rId8"/>
    <sheet name="ציוד יעודי (תוכניות מגנ&quot;ט)" sheetId="9" r:id="rId9"/>
  </sheets>
  <definedNames>
    <definedName name="bud">#REF!</definedName>
    <definedName name="EQU">#REF!</definedName>
    <definedName name="MAT">#REF!</definedName>
    <definedName name="other">#REF!</definedName>
    <definedName name="otr">#REF!</definedName>
    <definedName name="_xlnm.Print_Titles" localSheetId="2">'כח אדם'!$2:$3</definedName>
    <definedName name="SUB">#REF!</definedName>
    <definedName name="wag">#REF!</definedName>
    <definedName name="מספר_תיק">#REF!</definedName>
    <definedName name="נספח_1___כח_אדם">#REF!</definedName>
  </definedNames>
  <calcPr fullCalcOnLoad="1"/>
</workbook>
</file>

<file path=xl/comments1.xml><?xml version="1.0" encoding="utf-8"?>
<comments xmlns="http://schemas.openxmlformats.org/spreadsheetml/2006/main">
  <authors>
    <author>madan</author>
  </authors>
  <commentList>
    <comment ref="D20" authorId="0">
      <text>
        <r>
          <rPr>
            <b/>
            <sz val="8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</commentList>
</comments>
</file>

<file path=xl/comments2.xml><?xml version="1.0" encoding="utf-8"?>
<comments xmlns="http://schemas.openxmlformats.org/spreadsheetml/2006/main">
  <authors>
    <author>tamas</author>
    <author>משרד התעשייה, המסחר והתעסוקה</author>
  </authors>
  <commentList>
    <comment ref="C20" authorId="0">
      <text>
        <r>
          <rPr>
            <sz val="14"/>
            <rFont val="Tahoma"/>
            <family val="2"/>
          </rPr>
          <t>נא להזין אחוזים בלבד, כמופיע בכתב האישור</t>
        </r>
        <r>
          <rPr>
            <sz val="12"/>
            <rFont val="Tahoma"/>
            <family val="2"/>
          </rPr>
          <t xml:space="preserve">
</t>
        </r>
      </text>
    </comment>
    <comment ref="D25" authorId="0">
      <text>
        <r>
          <rPr>
            <sz val="12"/>
            <rFont val="Tahoma"/>
            <family val="2"/>
          </rPr>
          <t>במידה ובגליון של הסעיף רלבנטי בוצע שינוי. יתקבל חיווי מתאים בעמודה זו באופן אוטומטי</t>
        </r>
      </text>
    </comment>
    <comment ref="G25" authorId="0">
      <text>
        <r>
          <rPr>
            <sz val="12"/>
            <rFont val="Tahoma"/>
            <family val="2"/>
          </rPr>
          <t>המלצות הבודק יוצגו לאחר שהבודק ימלא את שמו ותאריך הבדיקה בתחתית הגליון</t>
        </r>
      </text>
    </comment>
    <comment ref="F22" authorId="1">
      <text>
        <r>
          <rPr>
            <b/>
            <sz val="9"/>
            <rFont val="Tahoma"/>
            <family val="2"/>
          </rPr>
          <t xml:space="preserve">לפרויקטים בתחומים ביוטכנולוגיה וננוטכנולוגיה יאושר פחת בשיעור של 66% </t>
        </r>
      </text>
    </comment>
  </commentList>
</comments>
</file>

<file path=xl/comments3.xml><?xml version="1.0" encoding="utf-8"?>
<comments xmlns="http://schemas.openxmlformats.org/spreadsheetml/2006/main">
  <authors>
    <author>madan</author>
    <author>tamas</author>
  </authors>
  <commentList>
    <comment ref="B3" authorId="0">
      <text>
        <r>
          <rPr>
            <b/>
            <sz val="8"/>
            <rFont val="Tahoma"/>
            <family val="2"/>
          </rPr>
          <t>madan: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אם יש עובדים שרוצים להסירם אזי יש לכלול אותם ברשימה (ולציין עבורם 0 בתקציב המבוקש). 
אם יש עובדים חדשים שרוצים להוסיפם אזי לרשום בגינם אפס בעמודת התקציב המקורי</t>
        </r>
      </text>
    </comment>
    <comment ref="E3" authorId="0">
      <text>
        <r>
          <rPr>
            <sz val="10"/>
            <rFont val="Tahoma"/>
            <family val="2"/>
          </rPr>
          <t>בהתאם לנתונים המעודכנים המבוקשים ע"י החברה</t>
        </r>
      </text>
    </comment>
    <comment ref="K3" authorId="0">
      <text>
        <r>
          <rPr>
            <sz val="10"/>
            <rFont val="Tahoma"/>
            <family val="2"/>
          </rPr>
          <t>תא מחושב לא למילוי
בהתאם לנתונים המעודכנים המבוקשים ע"י החברה.
על מנת שהתא יחושב, חובה להזין קוד שכר.</t>
        </r>
      </text>
    </comment>
    <comment ref="H3" authorId="0">
      <text>
        <r>
          <rPr>
            <sz val="10"/>
            <rFont val="Tahoma"/>
            <family val="2"/>
          </rPr>
          <t xml:space="preserve">בהתאם לנתונים המעודכנים המבוקשים ע"י החברה
</t>
        </r>
      </text>
    </comment>
    <comment ref="I3" authorId="0">
      <text>
        <r>
          <rPr>
            <sz val="8"/>
            <rFont val="Tahoma"/>
            <family val="2"/>
          </rPr>
          <t>..</t>
        </r>
        <r>
          <rPr>
            <sz val="10"/>
            <rFont val="Tahoma"/>
            <family val="2"/>
          </rPr>
          <t>על-פי דף התקציב הנספח לכתב האישור.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בגין עובדים חדשים שלא אושרו במקור יש להזין אפס</t>
        </r>
      </text>
    </comment>
    <comment ref="J3" authorId="0">
      <text>
        <r>
          <rPr>
            <sz val="10"/>
            <rFont val="Tahoma"/>
            <family val="2"/>
          </rPr>
          <t>עמודה זו מכילה מכפלה של סה"כ לחודש מוגבל בתקרה, כפול הזמן המושקע באחוזים כפול מספר החודשים. הנוסחה מגבילה את אחוז התעסוקה של המנכ"ל עפ"י הטבלה המוצגת בתחתית הגליון.</t>
        </r>
      </text>
    </comment>
    <comment ref="M3" authorId="1">
      <text>
        <r>
          <rPr>
            <b/>
            <sz val="8"/>
            <rFont val="Tahoma"/>
            <family val="2"/>
          </rPr>
          <t>תא אוטומטי - לא למילוי</t>
        </r>
      </text>
    </comment>
    <comment ref="N3" authorId="1">
      <text>
        <r>
          <rPr>
            <sz val="10"/>
            <rFont val="Tahoma"/>
            <family val="2"/>
          </rPr>
          <t>תא זה מחשב את שנות האדם המושקעות ע"י כל עובד</t>
        </r>
      </text>
    </comment>
    <comment ref="O3" authorId="0">
      <text>
        <r>
          <rPr>
            <b/>
            <sz val="10"/>
            <rFont val="Tahoma"/>
            <family val="2"/>
          </rPr>
          <t xml:space="preserve">למילוי הבודק. לא למילוי החברה
</t>
        </r>
        <r>
          <rPr>
            <sz val="10"/>
            <rFont val="Tahoma"/>
            <family val="2"/>
          </rPr>
          <t>בודק אנא שים לב: לנוחותך ברירת המחדל בעמודה זו הינה העתקה של עמודת התקציב המבוקש ע"י החברה בבקשה זו. עליך לעדכן הסעיפים בהם אינך מקבל את בקשת החברה.הסבר כולל לשינויים המאושרים/נדחים ינתן בנספח ט' שצורף לגליון האקסל.</t>
        </r>
      </text>
    </comment>
    <comment ref="Q3" authorId="1">
      <text>
        <r>
          <rPr>
            <b/>
            <sz val="8"/>
            <rFont val="Tahoma"/>
            <family val="2"/>
          </rPr>
          <t>תא אוטומטי - לא למילוי</t>
        </r>
        <r>
          <rPr>
            <sz val="8"/>
            <rFont val="Tahoma"/>
            <family val="2"/>
          </rPr>
          <t xml:space="preserve">
</t>
        </r>
      </text>
    </comment>
    <comment ref="R3" authorId="1">
      <text>
        <r>
          <rPr>
            <b/>
            <sz val="8"/>
            <rFont val="Tahoma"/>
            <family val="2"/>
          </rPr>
          <t xml:space="preserve">תא אוטומטי - לא למילוי
</t>
        </r>
      </text>
    </comment>
    <comment ref="D3" authorId="1">
      <text>
        <r>
          <rPr>
            <sz val="10"/>
            <rFont val="Tahoma"/>
            <family val="2"/>
          </rPr>
          <t xml:space="preserve">נא להקיש על הכותרת למעבר אל טבלת קודי השכר
רן.
</t>
        </r>
      </text>
    </comment>
    <comment ref="C44" authorId="0">
      <text>
        <r>
          <rPr>
            <b/>
            <sz val="8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</commentList>
</comments>
</file>

<file path=xl/comments4.xml><?xml version="1.0" encoding="utf-8"?>
<comments xmlns="http://schemas.openxmlformats.org/spreadsheetml/2006/main">
  <authors>
    <author>madan</author>
    <author>tamas</author>
  </authors>
  <commentList>
    <comment ref="D3" authorId="0">
      <text>
        <r>
          <rPr>
            <sz val="10"/>
            <rFont val="Tahoma"/>
            <family val="2"/>
          </rPr>
          <t>על-פי דף התקציב הנספח לכתב האישור.</t>
        </r>
      </text>
    </comment>
    <comment ref="E3" authorId="0">
      <text>
        <r>
          <rPr>
            <sz val="10"/>
            <rFont val="Tahoma"/>
            <family val="2"/>
          </rPr>
          <t>תחת סעיפים שרוצים לבטל יש לרשום אפס
נימוק לבקשה יש לצרף  במסמך נפרד</t>
        </r>
      </text>
    </comment>
    <comment ref="F3" authorId="1">
      <text>
        <r>
          <rPr>
            <b/>
            <sz val="8"/>
            <rFont val="Tahoma"/>
            <family val="2"/>
          </rPr>
          <t>תא אוטומטי - לא למילוי</t>
        </r>
      </text>
    </comment>
    <comment ref="G3" authorId="1">
      <text>
        <r>
          <rPr>
            <b/>
            <sz val="8"/>
            <rFont val="Tahoma"/>
            <family val="2"/>
          </rPr>
          <t>תא אוטומטי - לא למילוי</t>
        </r>
      </text>
    </comment>
    <comment ref="H3" authorId="0">
      <text>
        <r>
          <rPr>
            <b/>
            <sz val="10"/>
            <rFont val="Tahoma"/>
            <family val="2"/>
          </rPr>
          <t xml:space="preserve">למילוי הבודק. לא למילוי החברה
</t>
        </r>
        <r>
          <rPr>
            <sz val="10"/>
            <rFont val="Tahoma"/>
            <family val="2"/>
          </rPr>
          <t>בודק אנא שים לב: לנוחותך ברירת המחדל בעמודה זו הינה העתקה של עמודת התקציב המבוקש ע"י החברה בבקשה זו.
 עליך לעדכן הסעיפים בהם אינך מקבל את בקשת החברה.
הסבר כולל לשינויים המאושרים/נדחים ינתן בנספח ט' שצורף לגליון האקסל.</t>
        </r>
      </text>
    </comment>
    <comment ref="J3" authorId="1">
      <text>
        <r>
          <rPr>
            <b/>
            <sz val="8"/>
            <rFont val="Tahoma"/>
            <family val="2"/>
          </rPr>
          <t>תא אוטומטי - לא למילוי</t>
        </r>
        <r>
          <rPr>
            <sz val="8"/>
            <rFont val="Tahoma"/>
            <family val="2"/>
          </rPr>
          <t xml:space="preserve">
</t>
        </r>
      </text>
    </comment>
    <comment ref="K3" authorId="1">
      <text>
        <r>
          <rPr>
            <b/>
            <sz val="8"/>
            <rFont val="Tahoma"/>
            <family val="2"/>
          </rPr>
          <t xml:space="preserve">תא אוטומטי - לא למילוי
</t>
        </r>
      </text>
    </comment>
  </commentList>
</comments>
</file>

<file path=xl/comments5.xml><?xml version="1.0" encoding="utf-8"?>
<comments xmlns="http://schemas.openxmlformats.org/spreadsheetml/2006/main">
  <authors>
    <author>madan</author>
    <author>tamas</author>
  </authors>
  <commentList>
    <comment ref="D3" authorId="0">
      <text>
        <r>
          <rPr>
            <sz val="10"/>
            <rFont val="Tahoma"/>
            <family val="2"/>
          </rPr>
          <t>על-פי דף התקציב הנספח לכתב האישור.</t>
        </r>
      </text>
    </comment>
    <comment ref="E3" authorId="0">
      <text>
        <r>
          <rPr>
            <sz val="10"/>
            <rFont val="Tahoma"/>
            <family val="2"/>
          </rPr>
          <t>תחת סעיפים שרוצים לבטל יש לרשום אפס
נימוק לבקשה יש לצרף  במסמך נפרד</t>
        </r>
      </text>
    </comment>
    <comment ref="F3" authorId="1">
      <text>
        <r>
          <rPr>
            <b/>
            <sz val="8"/>
            <rFont val="Tahoma"/>
            <family val="2"/>
          </rPr>
          <t>תא אוטומטי - לא למילוי</t>
        </r>
      </text>
    </comment>
    <comment ref="G3" authorId="1">
      <text>
        <r>
          <rPr>
            <b/>
            <sz val="8"/>
            <rFont val="Tahoma"/>
            <family val="2"/>
          </rPr>
          <t>תא אוטומטי - לא למילוי</t>
        </r>
      </text>
    </comment>
    <comment ref="J3" authorId="1">
      <text>
        <r>
          <rPr>
            <b/>
            <sz val="8"/>
            <rFont val="Tahoma"/>
            <family val="2"/>
          </rPr>
          <t>תא אוטומטי - לא למילוי</t>
        </r>
        <r>
          <rPr>
            <sz val="8"/>
            <rFont val="Tahoma"/>
            <family val="2"/>
          </rPr>
          <t xml:space="preserve">
</t>
        </r>
      </text>
    </comment>
    <comment ref="K3" authorId="1">
      <text>
        <r>
          <rPr>
            <b/>
            <sz val="8"/>
            <rFont val="Tahoma"/>
            <family val="2"/>
          </rPr>
          <t xml:space="preserve">תא אוטומטי - לא למילוי
</t>
        </r>
      </text>
    </comment>
    <comment ref="H3" authorId="1">
      <text>
        <r>
          <rPr>
            <b/>
            <sz val="10"/>
            <rFont val="Tahoma"/>
            <family val="2"/>
          </rPr>
          <t>למילוי הבודק. לא למילוי החברה</t>
        </r>
        <r>
          <rPr>
            <sz val="10"/>
            <rFont val="Tahoma"/>
            <family val="2"/>
          </rPr>
          <t xml:space="preserve">
בודק אנא שים לב: לנוחותך ברירת המחדל בעמודה זו הינה העתקה של עמודת התקציב המבוקש ע"י החברה בבקשה זו.
 עליך לעדכן הסעיפים בהם אינך מקבל את בקשת החברה.
הסבר כולל לשינויים המאושרים/נדחים ינתן בנספח ט' שצורף לגליון האקסל.</t>
        </r>
      </text>
    </comment>
  </commentList>
</comments>
</file>

<file path=xl/comments6.xml><?xml version="1.0" encoding="utf-8"?>
<comments xmlns="http://schemas.openxmlformats.org/spreadsheetml/2006/main">
  <authors>
    <author>madan</author>
    <author>tamas</author>
  </authors>
  <commentList>
    <comment ref="D3" authorId="0">
      <text>
        <r>
          <rPr>
            <sz val="10"/>
            <rFont val="Tahoma"/>
            <family val="2"/>
          </rPr>
          <t>על-פי דף התקציב הנספח לכתב האישור.</t>
        </r>
      </text>
    </comment>
    <comment ref="E3" authorId="0">
      <text>
        <r>
          <rPr>
            <sz val="10"/>
            <rFont val="Tahoma"/>
            <family val="2"/>
          </rPr>
          <t>תחת סעיפים שרוצים לבטל יש לרשום אפס
נימוק לבקשה יש לצרף  במסמך נפרד</t>
        </r>
      </text>
    </comment>
    <comment ref="F3" authorId="1">
      <text>
        <r>
          <rPr>
            <b/>
            <sz val="8"/>
            <rFont val="Tahoma"/>
            <family val="2"/>
          </rPr>
          <t>תא אוטומטי - לא למילוי</t>
        </r>
      </text>
    </comment>
    <comment ref="G3" authorId="1">
      <text>
        <r>
          <rPr>
            <b/>
            <sz val="8"/>
            <rFont val="Tahoma"/>
            <family val="2"/>
          </rPr>
          <t>תא אוטומטי - לא למילוי</t>
        </r>
      </text>
    </comment>
    <comment ref="J3" authorId="1">
      <text>
        <r>
          <rPr>
            <b/>
            <sz val="8"/>
            <rFont val="Tahoma"/>
            <family val="2"/>
          </rPr>
          <t>תא אוטומטי - לא למילוי</t>
        </r>
        <r>
          <rPr>
            <sz val="8"/>
            <rFont val="Tahoma"/>
            <family val="2"/>
          </rPr>
          <t xml:space="preserve">
</t>
        </r>
      </text>
    </comment>
    <comment ref="K3" authorId="1">
      <text>
        <r>
          <rPr>
            <b/>
            <sz val="8"/>
            <rFont val="Tahoma"/>
            <family val="2"/>
          </rPr>
          <t xml:space="preserve">תא אוטומטי - לא למילוי
</t>
        </r>
      </text>
    </comment>
    <comment ref="H3" authorId="1">
      <text>
        <r>
          <rPr>
            <sz val="10"/>
            <rFont val="Tahoma"/>
            <family val="2"/>
          </rPr>
          <t>למילוי הבודק. לא למילוי החברה
בודק אנא שים לב: לנוחותך ברירת המחדל בעמודה זו הינה העתקה של עמודת התקציב המבוקש ע"י החברה בבקשה זו.
 עליך לעדכן הסעיפים בהם אינך מקבל את בקשת החברה.
הסבר כולל לשינויים המאושרים/נדחים ינתן בנספח ט' שצורף לגליון האקסל</t>
        </r>
        <r>
          <rPr>
            <b/>
            <sz val="10"/>
            <rFont val="Tahoma"/>
            <family val="2"/>
          </rPr>
          <t>.</t>
        </r>
      </text>
    </comment>
  </commentList>
</comments>
</file>

<file path=xl/comments7.xml><?xml version="1.0" encoding="utf-8"?>
<comments xmlns="http://schemas.openxmlformats.org/spreadsheetml/2006/main">
  <authors>
    <author>madan</author>
    <author>tamas</author>
  </authors>
  <commentList>
    <comment ref="G3" authorId="0">
      <text>
        <r>
          <rPr>
            <sz val="10"/>
            <rFont val="Tahoma"/>
            <family val="2"/>
          </rPr>
          <t>על-פי דף התקציב הנספח לכתב האישור.</t>
        </r>
      </text>
    </comment>
    <comment ref="I3" authorId="1">
      <text>
        <r>
          <rPr>
            <b/>
            <sz val="8"/>
            <rFont val="Tahoma"/>
            <family val="2"/>
          </rPr>
          <t>תא אוטומטי - לא למילוי</t>
        </r>
      </text>
    </comment>
    <comment ref="J3" authorId="1">
      <text>
        <r>
          <rPr>
            <b/>
            <sz val="8"/>
            <rFont val="Tahoma"/>
            <family val="2"/>
          </rPr>
          <t>תא אוטומטי - לא למילוי</t>
        </r>
      </text>
    </comment>
    <comment ref="K3" authorId="0">
      <text>
        <r>
          <rPr>
            <b/>
            <sz val="10"/>
            <rFont val="Tahoma"/>
            <family val="2"/>
          </rPr>
          <t xml:space="preserve">למילוי הבודק. לא למילוי החברה
</t>
        </r>
        <r>
          <rPr>
            <sz val="10"/>
            <rFont val="Tahoma"/>
            <family val="2"/>
          </rPr>
          <t>בודק אנא שים לב: לנוחותך ברירת המחדל בעמודה זו הינה העתקה של עמודת התקציב המבוקש ע"י החברה בבקשה זו.
 עליך לעדכן הסעיפים בהם אינך מקבל את בקשת החברה.
הסבר כולל לשינויים המאושרים/נדחים ינתן בנספח ט' שצורף לגליון האקסל.</t>
        </r>
      </text>
    </comment>
    <comment ref="N3" authorId="1">
      <text>
        <r>
          <rPr>
            <b/>
            <sz val="8"/>
            <rFont val="Tahoma"/>
            <family val="2"/>
          </rPr>
          <t xml:space="preserve">תא אוטומטי - לא למילוי
</t>
        </r>
      </text>
    </comment>
    <comment ref="D3" authorId="1">
      <text>
        <r>
          <rPr>
            <sz val="10"/>
            <rFont val="Tahoma"/>
            <family val="2"/>
          </rPr>
          <t xml:space="preserve">בגין פריטים שרוצים לבטל יש לרשום אפס
</t>
        </r>
      </text>
    </comment>
    <comment ref="H3" authorId="1">
      <text>
        <r>
          <rPr>
            <sz val="10"/>
            <rFont val="Tahoma"/>
            <family val="2"/>
          </rPr>
          <t>מחושב אוטומטית כמכפלת עלות מבוקשת כפול מס' חודשי שימוש בציוד כפול אחוז השימוש,וכפול 33.33% פחת, כל הסכום מחולק ב-12.</t>
        </r>
      </text>
    </comment>
    <comment ref="M3" authorId="1">
      <text>
        <r>
          <rPr>
            <b/>
            <sz val="8"/>
            <rFont val="Tahoma"/>
            <family val="2"/>
          </rPr>
          <t>תא אוטומטי - לא למילוי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madan</author>
    <author>tamas</author>
  </authors>
  <commentList>
    <comment ref="C3" authorId="0">
      <text>
        <r>
          <rPr>
            <sz val="10"/>
            <rFont val="Tahoma"/>
            <family val="2"/>
          </rPr>
          <t>על-פי דף התקציב הנספח לכתב האישור.</t>
        </r>
      </text>
    </comment>
    <comment ref="D3" authorId="0">
      <text>
        <r>
          <rPr>
            <sz val="10"/>
            <rFont val="Tahoma"/>
            <family val="2"/>
          </rPr>
          <t>תחת סעיפים שרוצים לבטל יש לרשום אפס
נימוק לבקשה יש לצרף  במסמך נפרד</t>
        </r>
      </text>
    </comment>
    <comment ref="E3" authorId="1">
      <text>
        <r>
          <rPr>
            <b/>
            <sz val="8"/>
            <rFont val="Tahoma"/>
            <family val="2"/>
          </rPr>
          <t>תא אוטומטי - לא למילוי</t>
        </r>
      </text>
    </comment>
    <comment ref="F3" authorId="1">
      <text>
        <r>
          <rPr>
            <b/>
            <sz val="8"/>
            <rFont val="Tahoma"/>
            <family val="2"/>
          </rPr>
          <t>תא אוטומטי - לא למילוי</t>
        </r>
      </text>
    </comment>
    <comment ref="G3" authorId="0">
      <text>
        <r>
          <rPr>
            <b/>
            <sz val="10"/>
            <rFont val="Tahoma"/>
            <family val="2"/>
          </rPr>
          <t>למילוי הבודק. לא למילוי החברה</t>
        </r>
        <r>
          <rPr>
            <sz val="10"/>
            <rFont val="Tahoma"/>
            <family val="2"/>
          </rPr>
          <t xml:space="preserve">
בודק אנא שים לב: לנוחותך ברירת המחדל בעמודה זו הינה העתקה של עמודת התקציב המבוקש ע"י החברה בבקשה זו.
 עליך לעדכן הסעיפים בהם אינך מקבל את בקשת החברה.
הסבר כולל לשינויים המאושרים/נדחים ינתן בנספח ט' שצורף לגליון האקסל.</t>
        </r>
      </text>
    </comment>
    <comment ref="J3" authorId="1">
      <text>
        <r>
          <rPr>
            <b/>
            <sz val="8"/>
            <rFont val="Tahoma"/>
            <family val="2"/>
          </rPr>
          <t xml:space="preserve">תא אוטומטי - לא למילוי
</t>
        </r>
      </text>
    </comment>
    <comment ref="I3" authorId="1">
      <text>
        <r>
          <rPr>
            <b/>
            <sz val="8"/>
            <rFont val="Tahoma"/>
            <family val="2"/>
          </rPr>
          <t>תא אוטומטי - לא למילוי</t>
        </r>
        <r>
          <rPr>
            <sz val="8"/>
            <rFont val="Tahoma"/>
            <family val="2"/>
          </rPr>
          <t xml:space="preserve">
</t>
        </r>
      </text>
    </comment>
    <comment ref="B3" authorId="1">
      <text>
        <r>
          <rPr>
            <sz val="10"/>
            <rFont val="Tahoma"/>
            <family val="2"/>
          </rPr>
          <t xml:space="preserve">תקרת התמיכה בפטנט אחד עומדת על 80 אלף ₪ לאורך כל שנות הפרויקט ועד ל- 5 פטנטים בשנה.
 </t>
        </r>
      </text>
    </comment>
  </commentList>
</comments>
</file>

<file path=xl/comments9.xml><?xml version="1.0" encoding="utf-8"?>
<comments xmlns="http://schemas.openxmlformats.org/spreadsheetml/2006/main">
  <authors>
    <author>madan</author>
    <author>tamas</author>
  </authors>
  <commentList>
    <comment ref="D3" authorId="0">
      <text>
        <r>
          <rPr>
            <sz val="10"/>
            <rFont val="Tahoma"/>
            <family val="2"/>
          </rPr>
          <t>על-פי דף התקציב הנספח לכתב האישור.</t>
        </r>
      </text>
    </comment>
    <comment ref="E3" authorId="0">
      <text>
        <r>
          <rPr>
            <sz val="10"/>
            <rFont val="Tahoma"/>
            <family val="2"/>
          </rPr>
          <t>תחת סעיפים שרוצים לבטל יש לרשום אפס
נימוק לבקשה יש לצרף  במסמך נפרד</t>
        </r>
      </text>
    </comment>
    <comment ref="F3" authorId="1">
      <text>
        <r>
          <rPr>
            <b/>
            <sz val="8"/>
            <rFont val="Tahoma"/>
            <family val="2"/>
          </rPr>
          <t>תא אוטומטי - לא למילוי</t>
        </r>
      </text>
    </comment>
    <comment ref="G3" authorId="1">
      <text>
        <r>
          <rPr>
            <b/>
            <sz val="8"/>
            <rFont val="Tahoma"/>
            <family val="2"/>
          </rPr>
          <t>תא אוטומטי - לא למילוי</t>
        </r>
      </text>
    </comment>
    <comment ref="H3" authorId="0">
      <text>
        <r>
          <rPr>
            <b/>
            <sz val="10"/>
            <rFont val="Tahoma"/>
            <family val="2"/>
          </rPr>
          <t xml:space="preserve">למילוי הבודק. לא למילוי החברה
</t>
        </r>
        <r>
          <rPr>
            <sz val="10"/>
            <rFont val="Tahoma"/>
            <family val="2"/>
          </rPr>
          <t>בודק אנא שים לב: לנוחותך ברירת המחדל בעמודה זו הינה העתקה של עמודת התקציב המבוקש ע"י החברה בבקשה זו.
 עליך לעדכן הסעיפים בהם אינך מקבל את בקשת החברה.
הסבר כולל לשינויים המאושרים/נדחים ינתן בנספח ט' שצורף לגליון האקסל.</t>
        </r>
      </text>
    </comment>
    <comment ref="J3" authorId="1">
      <text>
        <r>
          <rPr>
            <b/>
            <sz val="8"/>
            <rFont val="Tahoma"/>
            <family val="2"/>
          </rPr>
          <t>תא אוטומטי - לא למילוי</t>
        </r>
        <r>
          <rPr>
            <sz val="8"/>
            <rFont val="Tahoma"/>
            <family val="2"/>
          </rPr>
          <t xml:space="preserve">
</t>
        </r>
      </text>
    </comment>
    <comment ref="K3" authorId="1">
      <text>
        <r>
          <rPr>
            <b/>
            <sz val="8"/>
            <rFont val="Tahoma"/>
            <family val="2"/>
          </rPr>
          <t xml:space="preserve">תא אוטומטי - לא למילוי
</t>
        </r>
      </text>
    </comment>
  </commentList>
</comments>
</file>

<file path=xl/sharedStrings.xml><?xml version="1.0" encoding="utf-8"?>
<sst xmlns="http://schemas.openxmlformats.org/spreadsheetml/2006/main" count="325" uniqueCount="151">
  <si>
    <t>סוג העבודה</t>
  </si>
  <si>
    <t>שם הקבלן</t>
  </si>
  <si>
    <t>סה"כ</t>
  </si>
  <si>
    <t>כמות</t>
  </si>
  <si>
    <t>קוד שכר</t>
  </si>
  <si>
    <t>תקציב חדש מבוקש ע"י החברה</t>
  </si>
  <si>
    <t>הפרש בין מבוקש למקורי</t>
  </si>
  <si>
    <t>הפרש בין תקציב מבוקש למקורי</t>
  </si>
  <si>
    <t>סה"כ לחודש מוגבל בתקרה</t>
  </si>
  <si>
    <t>#</t>
  </si>
  <si>
    <t>נוהל 200-03 נספח ט'1</t>
  </si>
  <si>
    <t>הנחיות למילוי טופס בקשה לשינויים תקציביים (ט'1):</t>
  </si>
  <si>
    <t>אחוז שימוש בציוד</t>
  </si>
  <si>
    <t>חומרים</t>
  </si>
  <si>
    <t>קבלני משנה ארץ</t>
  </si>
  <si>
    <t>קבלני משנה חו"ל</t>
  </si>
  <si>
    <t>ציוד</t>
  </si>
  <si>
    <t>שונות ופטנטים</t>
  </si>
  <si>
    <t>סעיף כח אדם</t>
  </si>
  <si>
    <t>תיק:</t>
  </si>
  <si>
    <t>חברת:</t>
  </si>
  <si>
    <t>סעיף שונות ופטנטים</t>
  </si>
  <si>
    <t>סעיף ציוד</t>
  </si>
  <si>
    <t>נימוקי בודק להמלצתו (הסבר מורחב יסופק בנספח ט')</t>
  </si>
  <si>
    <t>תאריך בקשת השינויים</t>
  </si>
  <si>
    <t>שיעור המענק המאושר</t>
  </si>
  <si>
    <t>כח אדם (כולל תקורה)</t>
  </si>
  <si>
    <t>היקף שינוי מבוקש</t>
  </si>
  <si>
    <t>תקציב חדש מבוקש</t>
  </si>
  <si>
    <t>היקף שינוי מומלץ בודק</t>
  </si>
  <si>
    <t>תקציב חדש מומלץ בודק</t>
  </si>
  <si>
    <t>מס' תיק</t>
  </si>
  <si>
    <t xml:space="preserve">טבלה מרכזת לבקשת החברה ולהמלצות הבודק המקצועי </t>
  </si>
  <si>
    <t>שם וחתימת מנהל המחקר</t>
  </si>
  <si>
    <t xml:space="preserve">חותמת חברה </t>
  </si>
  <si>
    <t xml:space="preserve">תקציב מקורי שאושר </t>
  </si>
  <si>
    <t>למילוי החברה: יש למלא אך ורק פרטי שונות ופטנטים בגינם מבוקשים שינויים</t>
  </si>
  <si>
    <t>השינוי הנדרש בתקציב המקורי</t>
  </si>
  <si>
    <t>לשימוש פנימי - מילוי בודק מקצועי לשכת מדען ראשי</t>
  </si>
  <si>
    <t>למילוי החברה: יש למלא אך ורק פרטי ציוד בגינם מבוקשים שינויים</t>
  </si>
  <si>
    <t>פריט/סוג ציוד</t>
  </si>
  <si>
    <t>מס' חודשי שימוש בציוד</t>
  </si>
  <si>
    <t>סעיף</t>
  </si>
  <si>
    <t>תיאור פטנט/שונות</t>
  </si>
  <si>
    <t xml:space="preserve">שם הקבלן </t>
  </si>
  <si>
    <t>למילוי החברה: יש למלא אך ורק קבלנים בארץ בגינם מבוקשים שינויים</t>
  </si>
  <si>
    <t>למילוי החברה: יש למלא אך ורק קבלנים בחו"ל בגינם מבוקשים שינויים</t>
  </si>
  <si>
    <t>למילוי החברה: יש למלא אך ורק חומרים בגינם מבוקשים שינויים</t>
  </si>
  <si>
    <t>תאור החומר או הסוג</t>
  </si>
  <si>
    <t>תקציב חדש מבוקש על ידי החברה לתקופה</t>
  </si>
  <si>
    <t>תיאור</t>
  </si>
  <si>
    <t>רגיל</t>
  </si>
  <si>
    <t>איש סגל אקדמי</t>
  </si>
  <si>
    <t>סטודנט בעל מלגה</t>
  </si>
  <si>
    <t>רצ"ב טבלה למילוי קודי שכר בגיליון כח אדם</t>
  </si>
  <si>
    <t>סעיף חומרים</t>
  </si>
  <si>
    <t>טופס בקשה להעברות בין סעיפי התקציב - נספח ט'1</t>
  </si>
  <si>
    <t>תקציב מקורי שאושר בגין פחת</t>
  </si>
  <si>
    <t>סה"כ:</t>
  </si>
  <si>
    <t>מחיר הציוד - עלות כוללת (לכל הכמות)</t>
  </si>
  <si>
    <t>האם מבוקשים שינויים בסעיף</t>
  </si>
  <si>
    <t>שם וחתימת מנכ"ל / מנהל כספים</t>
  </si>
  <si>
    <t>אישור הבקשה ע"י מנהלי החברה:</t>
  </si>
  <si>
    <r>
      <t>תקציב מקורי שאושר ל</t>
    </r>
    <r>
      <rPr>
        <b/>
        <sz val="18"/>
        <rFont val="David"/>
        <family val="2"/>
      </rPr>
      <t>כל</t>
    </r>
    <r>
      <rPr>
        <sz val="18"/>
        <rFont val="David"/>
        <family val="2"/>
      </rPr>
      <t xml:space="preserve"> הסעיף</t>
    </r>
  </si>
  <si>
    <t>:תקורה</t>
  </si>
  <si>
    <t>סה"כ משכורת:</t>
  </si>
  <si>
    <t>הסכום:</t>
  </si>
  <si>
    <t>שם ומשפחה</t>
  </si>
  <si>
    <t>אחוז השינוי (מבוקש/ מקורי)</t>
  </si>
  <si>
    <t>אחוז השינוי (מומלץ/מקורי)</t>
  </si>
  <si>
    <t>אחוז השינוי (מבוקש/מקורי)</t>
  </si>
  <si>
    <t>שם החברה</t>
  </si>
  <si>
    <t>נושא התוכנית</t>
  </si>
  <si>
    <t>למילוי החברה: יש למלא אך ורק כ"א בגינו מבוקשים שינויים</t>
  </si>
  <si>
    <t>סעיף קבלני משנה בישראל</t>
  </si>
  <si>
    <t>סעיף קבלני משנה חוץ לארץ</t>
  </si>
  <si>
    <t>תאריך בדיקה</t>
  </si>
  <si>
    <t>שם הבודק המקצועי</t>
  </si>
  <si>
    <t>(טופס זה יוגש ביחד עם נספח ט' ובו הסברים לבקשה. תאים לבנים למילוי החברה, תאים צהובים למילוי הבודק)</t>
  </si>
  <si>
    <t>לשימוש פנימי - אישור הבדיקה ע"י בודק מקצועי:</t>
  </si>
  <si>
    <t>בטופס הבקשה לשינויים, צריך להינתן גם הסבר טכנולוגי המצדיק בבהירות את הסיבות לשינויים התקציביים לעומת התקציב המקורי, כולל</t>
  </si>
  <si>
    <t>שינויים בתוכנית העבודה ובלוחות הזמנים. ההסברים יבחנו ע"י הבודק המקצועי על גבי נספח ט' שיצורף לנספח זה (ט'1)</t>
  </si>
  <si>
    <t xml:space="preserve">בקשה להעברות בין הסעיפים תהיה במסגרת התקציב המאושר, דהיינו, סה"כ התקציב המבוקש החדש לא יעלה על זה הישן </t>
  </si>
  <si>
    <t>בקשות להעברות בין סעיפים ניתן להגיש פעם  אחת במהלך תוכנית המו"פ, לא יאוחר משלושה חודשים לפני תום תקופת המו"פ המאושר. בקשות</t>
  </si>
  <si>
    <t>שתוגשנה לאחר מועד זה לא תטופלנה.</t>
  </si>
  <si>
    <t>מילוי עמודת "תקציב מקורי שאושר" תעשה לפי דף התקציב (שמצורף לכתב האישור). בעמודת התקציב החדש המבוקש יש למלא את הנתונים</t>
  </si>
  <si>
    <t>המעודכנים המבוקשים.</t>
  </si>
  <si>
    <t>תקציב מומלץ בודק</t>
  </si>
  <si>
    <t xml:space="preserve"> ובדפי הפירוט של הסעיפים יש למלא רק את הפריטים בגינם נידרש שינוי. </t>
  </si>
  <si>
    <t>(במידה ויש תת ניצול - נא לציין בתיאור הבקשה - נספח ט', את היקף התקציב הנדרש עד לסוף התקופה המאושרת)</t>
  </si>
  <si>
    <t>שנות אדם בבקשה זו</t>
  </si>
  <si>
    <t>תואר ותפקיד במחקר</t>
  </si>
  <si>
    <t>חלקיות משרה</t>
  </si>
  <si>
    <t>אחוז תעסוקה במו"פ</t>
  </si>
  <si>
    <t>מספר חודשי עבודה מבוקשים</t>
  </si>
  <si>
    <r>
      <t xml:space="preserve">תקציב </t>
    </r>
    <r>
      <rPr>
        <b/>
        <sz val="11"/>
        <rFont val="David"/>
        <family val="2"/>
      </rPr>
      <t xml:space="preserve">מקורי </t>
    </r>
    <r>
      <rPr>
        <sz val="11"/>
        <rFont val="David"/>
        <family val="2"/>
      </rPr>
      <t>שאושר לעובד בתיק זה</t>
    </r>
  </si>
  <si>
    <t>תקרת שכר+סוציאליות (אין מיגבלה בהזנת הנתונים)</t>
  </si>
  <si>
    <t>תקרת אחוז התעסוקה במו"פ (ההזנה מוגבלת לתיקרות)</t>
  </si>
  <si>
    <t>עובד חברת כ"א/חליף כ"א</t>
  </si>
  <si>
    <t>מנכ"ל</t>
  </si>
  <si>
    <t>מנכ"ל חברת מו"פ</t>
  </si>
  <si>
    <t>איש סגל אקדמי בשבתון</t>
  </si>
  <si>
    <t>לאיש סגל אקדמי התקרה מושתתת על חלקיות המישרה ולא על אחוז התעסוקה במו"פ</t>
  </si>
  <si>
    <t>תוכנית (לשינוי הקש על התא)</t>
  </si>
  <si>
    <t>תוכנית</t>
  </si>
  <si>
    <t>קוד</t>
  </si>
  <si>
    <t>מו"פ רגיל</t>
  </si>
  <si>
    <t>מאגד תעשייה</t>
  </si>
  <si>
    <t>מאגד אקדמיה</t>
  </si>
  <si>
    <t>מגנטון תעשייה</t>
  </si>
  <si>
    <t>מגנטון אקדמיה</t>
  </si>
  <si>
    <t>נופר</t>
  </si>
  <si>
    <t>איגוד משתמשים</t>
  </si>
  <si>
    <t>מו"פ עסקי בחקלאות</t>
  </si>
  <si>
    <t>מכוני מחקר</t>
  </si>
  <si>
    <t>כ"א</t>
  </si>
  <si>
    <t>V</t>
  </si>
  <si>
    <t>כ"א תקורה</t>
  </si>
  <si>
    <t>--</t>
  </si>
  <si>
    <t>חומרים תקורה</t>
  </si>
  <si>
    <t>ציוד יעודי</t>
  </si>
  <si>
    <t>קב"מ</t>
  </si>
  <si>
    <t>קוד נבחר:</t>
  </si>
  <si>
    <t>שונות</t>
  </si>
  <si>
    <t>תקורה על חומרים</t>
  </si>
  <si>
    <t>10=זכאי תקורת חומרים</t>
  </si>
  <si>
    <t>קודים 0,2</t>
  </si>
  <si>
    <t>20=זכאי ציוד יעודי</t>
  </si>
  <si>
    <t>קודים 0,3,4</t>
  </si>
  <si>
    <t>תקורה</t>
  </si>
  <si>
    <t>מצטבר:</t>
  </si>
  <si>
    <t>ציוד יעודי - לשימוש במאגדים ואיגודי משתמשים</t>
  </si>
  <si>
    <t>ציוד יעודי (מאגדים ואיגודי משתמשמים)</t>
  </si>
  <si>
    <r>
      <t>את טופס הבקשה לשינויים יש למלא ברמת פירוט של תתי סעיפים (</t>
    </r>
    <r>
      <rPr>
        <b/>
        <sz val="16"/>
        <rFont val="Arial"/>
        <family val="2"/>
      </rPr>
      <t>על החברה למלא רק תאים לבנים</t>
    </r>
    <r>
      <rPr>
        <sz val="16"/>
        <rFont val="Arial"/>
        <family val="2"/>
      </rPr>
      <t>) בדף הראשי יש למלא את התקציב הכולל</t>
    </r>
  </si>
  <si>
    <t>תקרת שכר+סוציאליות (אין מיגבלה בהזנת הנתונים - הנוסחאות בגליון יגבילו עפ"י הנהלים)</t>
  </si>
  <si>
    <t>מס' חברה בלשכת המדען</t>
  </si>
  <si>
    <t>תאריך תחילת המו"פ</t>
  </si>
  <si>
    <t>תאריך סיום המו"פ</t>
  </si>
  <si>
    <t>שכר+סוציאליות בממוצע לחודש (עלות כוללת למעביד)</t>
  </si>
  <si>
    <t xml:space="preserve">בקשות לשינויים בתוכנית המו"פ יש להעביר ללשכת המדען הראשי shinuyim@ocs.moital.gov.il, בקשות לתוכנית מגנ"ט יש להעביר ישירות למינהלת מגנ"ט </t>
  </si>
  <si>
    <t>…</t>
  </si>
  <si>
    <t>תושב חוזר</t>
  </si>
  <si>
    <t>תוכנית בתחומי הביוטכנולוגיה וננוטכנולוגיה</t>
  </si>
  <si>
    <t>לא</t>
  </si>
  <si>
    <t>כן</t>
  </si>
  <si>
    <t>גרסה: 2012/1</t>
  </si>
  <si>
    <t>MAD</t>
  </si>
  <si>
    <t>תאריך עדכון גרסה: 01/07/2012</t>
  </si>
  <si>
    <t>להבהרות, ניתן להתקשר למחלקת תקצוב ותשלומים 037157953 או 037157958</t>
  </si>
  <si>
    <r>
      <t>נספחים ט'+ט'1 ישלחו ביחד לדוא"ל-</t>
    </r>
    <r>
      <rPr>
        <b/>
        <sz val="16"/>
        <rFont val="Arial"/>
        <family val="2"/>
      </rPr>
      <t xml:space="preserve"> shinuyim@innovationisrael.org.il , בכותרת הדוא"ל יש לכתוב "</t>
    </r>
    <r>
      <rPr>
        <b/>
        <sz val="16"/>
        <color indexed="56"/>
        <rFont val="Arial"/>
        <family val="2"/>
      </rPr>
      <t>שם החברה+מס' התיק+בקשה לשינויים</t>
    </r>
    <r>
      <rPr>
        <b/>
        <sz val="16"/>
        <rFont val="Arial"/>
        <family val="2"/>
      </rPr>
      <t xml:space="preserve">"  </t>
    </r>
  </si>
  <si>
    <t>יש לשלוח את הדף הראשי עם החתימות והחותמת</t>
  </si>
</sst>
</file>

<file path=xl/styles.xml><?xml version="1.0" encoding="utf-8"?>
<styleSheet xmlns="http://schemas.openxmlformats.org/spreadsheetml/2006/main">
  <numFmts count="3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¤&quot;\ #,##0;&quot;¤&quot;\ \-#,##0"/>
    <numFmt numFmtId="165" formatCode="&quot;¤&quot;\ #,##0;[Red]&quot;¤&quot;\ \-#,##0"/>
    <numFmt numFmtId="166" formatCode="&quot;¤&quot;\ #,##0.00;&quot;¤&quot;\ \-#,##0.00"/>
    <numFmt numFmtId="167" formatCode="&quot;¤&quot;\ #,##0.00;[Red]&quot;¤&quot;\ \-#,##0.00"/>
    <numFmt numFmtId="168" formatCode="_ &quot;¤&quot;\ * #,##0_ ;_ &quot;¤&quot;\ * \-#,##0_ ;_ &quot;¤&quot;\ * &quot;-&quot;_ ;_ @_ "/>
    <numFmt numFmtId="169" formatCode="_ &quot;¤&quot;\ * #,##0.00_ ;_ &quot;¤&quot;\ * \-#,##0.00_ ;_ &quot;¤&quot;\ * &quot;-&quot;??_ ;_ @_ "/>
    <numFmt numFmtId="170" formatCode="&quot;¤&quot;#,##0;\-&quot;¤&quot;#,##0"/>
    <numFmt numFmtId="171" formatCode="&quot;¤&quot;#,##0;[Red]\-&quot;¤&quot;#,##0"/>
    <numFmt numFmtId="172" formatCode="&quot;¤&quot;#,##0.00;\-&quot;¤&quot;#,##0.00"/>
    <numFmt numFmtId="173" formatCode="&quot;¤&quot;#,##0.00;[Red]\-&quot;¤&quot;#,##0.00"/>
    <numFmt numFmtId="174" formatCode="_-&quot;¤&quot;* #,##0_-;\-&quot;¤&quot;* #,##0_-;_-&quot;¤&quot;* &quot;-&quot;_-;_-@_-"/>
    <numFmt numFmtId="175" formatCode="_-* #,##0_-;\-* #,##0_-;_-* &quot;-&quot;_-;_-@_-"/>
    <numFmt numFmtId="176" formatCode="_-&quot;¤&quot;* #,##0.00_-;\-&quot;¤&quot;* #,##0.00_-;_-&quot;¤&quot;* &quot;-&quot;??_-;_-@_-"/>
    <numFmt numFmtId="177" formatCode="_-* #,##0.00_-;\-* #,##0.00_-;_-* &quot;-&quot;??_-;_-@_-"/>
    <numFmt numFmtId="178" formatCode="hh:mm\ \ב\ו\ק\ר/\ע\ר\ב"/>
    <numFmt numFmtId="179" formatCode="hh:mm:ss\ \ב\ו\ק\ר/\ע\ר\ב"/>
    <numFmt numFmtId="180" formatCode="0.0"/>
    <numFmt numFmtId="181" formatCode="#,##0_ ;\-#,##0\ "/>
    <numFmt numFmtId="182" formatCode="[&lt;=9999999]###\-####;\(###\)\ ###\-####"/>
    <numFmt numFmtId="183" formatCode="[$-40D]dddd\ dd\ mmmm\ yyyy"/>
    <numFmt numFmtId="184" formatCode="#,##0.0;[Red]\-#,##0.0"/>
    <numFmt numFmtId="185" formatCode="#,##0_ ;[Red]\-#,##0\ "/>
    <numFmt numFmtId="186" formatCode="0_ ;[Red]\-0\ "/>
    <numFmt numFmtId="187" formatCode="#,##0.00_ ;[Red]\-#,##0.00\ "/>
    <numFmt numFmtId="188" formatCode="#,##0.0"/>
  </numFmts>
  <fonts count="8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MS Sans Serif"/>
      <family val="2"/>
    </font>
    <font>
      <b/>
      <sz val="18"/>
      <color indexed="8"/>
      <name val="David"/>
      <family val="2"/>
    </font>
    <font>
      <b/>
      <sz val="18"/>
      <name val="David"/>
      <family val="2"/>
    </font>
    <font>
      <sz val="14"/>
      <name val="David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David"/>
      <family val="2"/>
    </font>
    <font>
      <b/>
      <u val="single"/>
      <sz val="18"/>
      <name val="David"/>
      <family val="2"/>
    </font>
    <font>
      <sz val="16"/>
      <name val="David"/>
      <family val="2"/>
    </font>
    <font>
      <b/>
      <sz val="16"/>
      <name val="David"/>
      <family val="2"/>
    </font>
    <font>
      <b/>
      <u val="single"/>
      <sz val="20"/>
      <name val="David"/>
      <family val="2"/>
    </font>
    <font>
      <b/>
      <u val="single"/>
      <sz val="16"/>
      <name val="David"/>
      <family val="2"/>
    </font>
    <font>
      <sz val="18"/>
      <name val="David"/>
      <family val="2"/>
    </font>
    <font>
      <sz val="10"/>
      <name val="David"/>
      <family val="2"/>
    </font>
    <font>
      <sz val="12"/>
      <name val="David"/>
      <family val="2"/>
    </font>
    <font>
      <b/>
      <sz val="11"/>
      <name val="David"/>
      <family val="2"/>
    </font>
    <font>
      <b/>
      <sz val="12"/>
      <name val="David"/>
      <family val="2"/>
    </font>
    <font>
      <sz val="12"/>
      <name val="Tahoma"/>
      <family val="2"/>
    </font>
    <font>
      <sz val="20"/>
      <name val="David"/>
      <family val="2"/>
    </font>
    <font>
      <b/>
      <sz val="20"/>
      <name val="Aharoni"/>
      <family val="0"/>
    </font>
    <font>
      <b/>
      <sz val="24"/>
      <name val="Aharoni"/>
      <family val="0"/>
    </font>
    <font>
      <b/>
      <sz val="26"/>
      <name val="Aharoni"/>
      <family val="0"/>
    </font>
    <font>
      <sz val="24"/>
      <name val="David"/>
      <family val="2"/>
    </font>
    <font>
      <b/>
      <u val="single"/>
      <sz val="26"/>
      <name val="David"/>
      <family val="2"/>
    </font>
    <font>
      <b/>
      <u val="single"/>
      <sz val="18"/>
      <color indexed="8"/>
      <name val="David"/>
      <family val="2"/>
    </font>
    <font>
      <b/>
      <sz val="14"/>
      <color indexed="10"/>
      <name val="David"/>
      <family val="2"/>
    </font>
    <font>
      <sz val="12"/>
      <name val="MS Sans Serif"/>
      <family val="2"/>
    </font>
    <font>
      <sz val="18"/>
      <name val="MS Sans Serif"/>
      <family val="2"/>
    </font>
    <font>
      <b/>
      <sz val="18"/>
      <name val="Arial"/>
      <family val="2"/>
    </font>
    <font>
      <sz val="22"/>
      <name val="David"/>
      <family val="2"/>
    </font>
    <font>
      <sz val="12"/>
      <color indexed="47"/>
      <name val="David"/>
      <family val="2"/>
    </font>
    <font>
      <sz val="18"/>
      <color indexed="12"/>
      <name val="Arial"/>
      <family val="2"/>
    </font>
    <font>
      <b/>
      <u val="single"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ahoma"/>
      <family val="2"/>
    </font>
    <font>
      <b/>
      <sz val="14"/>
      <name val="David"/>
      <family val="2"/>
    </font>
    <font>
      <sz val="9"/>
      <name val="David"/>
      <family val="2"/>
    </font>
    <font>
      <b/>
      <sz val="9"/>
      <name val="Tahoma"/>
      <family val="2"/>
    </font>
    <font>
      <b/>
      <sz val="10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9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6"/>
      <color indexed="47"/>
      <name val="Davi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 tint="-0.04997999966144562"/>
      <name val="David"/>
      <family val="2"/>
    </font>
    <font>
      <sz val="12"/>
      <color theme="0" tint="-0.04997999966144562"/>
      <name val="David"/>
      <family val="2"/>
    </font>
    <font>
      <b/>
      <sz val="8"/>
      <name val="MS Sans Serif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0" fillId="33" borderId="0" xfId="0" applyNumberFormat="1" applyFont="1" applyFill="1" applyBorder="1" applyAlignment="1" applyProtection="1">
      <alignment horizontal="center" vertical="top" wrapText="1" readingOrder="2"/>
      <protection/>
    </xf>
    <xf numFmtId="0" fontId="9" fillId="33" borderId="0" xfId="0" applyNumberFormat="1" applyFont="1" applyFill="1" applyBorder="1" applyAlignment="1" applyProtection="1">
      <alignment horizontal="center" wrapText="1" readingOrder="2"/>
      <protection/>
    </xf>
    <xf numFmtId="0" fontId="9" fillId="33" borderId="0" xfId="0" applyNumberFormat="1" applyFont="1" applyFill="1" applyBorder="1" applyAlignment="1" applyProtection="1">
      <alignment horizontal="center" vertical="top" wrapText="1" readingOrder="2"/>
      <protection/>
    </xf>
    <xf numFmtId="0" fontId="9" fillId="33" borderId="10" xfId="0" applyNumberFormat="1" applyFont="1" applyFill="1" applyBorder="1" applyAlignment="1" applyProtection="1">
      <alignment horizontal="center" vertical="top" wrapText="1" readingOrder="2"/>
      <protection/>
    </xf>
    <xf numFmtId="0" fontId="9" fillId="33" borderId="11" xfId="0" applyNumberFormat="1" applyFont="1" applyFill="1" applyBorder="1" applyAlignment="1" applyProtection="1">
      <alignment horizontal="center" vertical="top" wrapText="1" readingOrder="2"/>
      <protection/>
    </xf>
    <xf numFmtId="0" fontId="9" fillId="33" borderId="12" xfId="0" applyNumberFormat="1" applyFont="1" applyFill="1" applyBorder="1" applyAlignment="1" applyProtection="1">
      <alignment wrapText="1" readingOrder="2"/>
      <protection/>
    </xf>
    <xf numFmtId="0" fontId="9" fillId="33" borderId="12" xfId="0" applyNumberFormat="1" applyFont="1" applyFill="1" applyBorder="1" applyAlignment="1" applyProtection="1">
      <alignment vertical="top" wrapText="1" readingOrder="2"/>
      <protection/>
    </xf>
    <xf numFmtId="0" fontId="9" fillId="33" borderId="13" xfId="0" applyNumberFormat="1" applyFont="1" applyFill="1" applyBorder="1" applyAlignment="1" applyProtection="1">
      <alignment vertical="top" wrapText="1" readingOrder="2"/>
      <protection/>
    </xf>
    <xf numFmtId="0" fontId="16" fillId="33" borderId="14" xfId="0" applyFont="1" applyFill="1" applyBorder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16" fillId="33" borderId="15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6" fillId="33" borderId="16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right" vertic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16" fillId="33" borderId="15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6" xfId="0" applyFont="1" applyFill="1" applyBorder="1" applyAlignment="1" applyProtection="1">
      <alignment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readingOrder="2"/>
      <protection/>
    </xf>
    <xf numFmtId="0" fontId="19" fillId="33" borderId="0" xfId="0" applyFont="1" applyFill="1" applyBorder="1" applyAlignment="1" applyProtection="1">
      <alignment vertical="center"/>
      <protection/>
    </xf>
    <xf numFmtId="0" fontId="19" fillId="33" borderId="0" xfId="0" applyFont="1" applyFill="1" applyBorder="1" applyAlignment="1" applyProtection="1">
      <alignment horizontal="left"/>
      <protection/>
    </xf>
    <xf numFmtId="0" fontId="19" fillId="33" borderId="0" xfId="0" applyFont="1" applyFill="1" applyBorder="1" applyAlignment="1" applyProtection="1">
      <alignment/>
      <protection/>
    </xf>
    <xf numFmtId="0" fontId="20" fillId="34" borderId="17" xfId="0" applyFont="1" applyFill="1" applyBorder="1" applyAlignment="1" applyProtection="1">
      <alignment horizontal="center" wrapText="1"/>
      <protection/>
    </xf>
    <xf numFmtId="0" fontId="20" fillId="33" borderId="15" xfId="0" applyFont="1" applyFill="1" applyBorder="1" applyAlignment="1" applyProtection="1">
      <alignment/>
      <protection/>
    </xf>
    <xf numFmtId="0" fontId="20" fillId="34" borderId="17" xfId="0" applyFont="1" applyFill="1" applyBorder="1" applyAlignment="1" applyProtection="1">
      <alignment/>
      <protection/>
    </xf>
    <xf numFmtId="38" fontId="20" fillId="0" borderId="17" xfId="42" applyNumberFormat="1" applyFont="1" applyFill="1" applyBorder="1" applyAlignment="1" applyProtection="1">
      <alignment horizontal="center"/>
      <protection locked="0"/>
    </xf>
    <xf numFmtId="38" fontId="10" fillId="33" borderId="17" xfId="42" applyNumberFormat="1" applyFont="1" applyFill="1" applyBorder="1" applyAlignment="1" applyProtection="1">
      <alignment horizontal="center"/>
      <protection/>
    </xf>
    <xf numFmtId="38" fontId="20" fillId="33" borderId="17" xfId="42" applyNumberFormat="1" applyFont="1" applyFill="1" applyBorder="1" applyAlignment="1" applyProtection="1">
      <alignment horizontal="center"/>
      <protection/>
    </xf>
    <xf numFmtId="0" fontId="20" fillId="33" borderId="16" xfId="0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0" fillId="34" borderId="17" xfId="0" applyFont="1" applyFill="1" applyBorder="1" applyAlignment="1" applyProtection="1">
      <alignment/>
      <protection/>
    </xf>
    <xf numFmtId="0" fontId="21" fillId="33" borderId="12" xfId="0" applyNumberFormat="1" applyFont="1" applyFill="1" applyBorder="1" applyAlignment="1" applyProtection="1">
      <alignment/>
      <protection/>
    </xf>
    <xf numFmtId="0" fontId="20" fillId="33" borderId="12" xfId="0" applyFont="1" applyFill="1" applyBorder="1" applyAlignment="1" applyProtection="1">
      <alignment/>
      <protection/>
    </xf>
    <xf numFmtId="0" fontId="16" fillId="33" borderId="18" xfId="0" applyFont="1" applyFill="1" applyBorder="1" applyAlignment="1" applyProtection="1">
      <alignment/>
      <protection/>
    </xf>
    <xf numFmtId="0" fontId="16" fillId="33" borderId="19" xfId="0" applyFont="1" applyFill="1" applyBorder="1" applyAlignment="1" applyProtection="1">
      <alignment/>
      <protection/>
    </xf>
    <xf numFmtId="0" fontId="16" fillId="33" borderId="20" xfId="0" applyFont="1" applyFill="1" applyBorder="1" applyAlignment="1" applyProtection="1">
      <alignment/>
      <protection/>
    </xf>
    <xf numFmtId="0" fontId="16" fillId="33" borderId="0" xfId="0" applyFont="1" applyFill="1" applyAlignment="1" applyProtection="1">
      <alignment horizontal="center"/>
      <protection/>
    </xf>
    <xf numFmtId="0" fontId="22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22" fillId="33" borderId="17" xfId="0" applyFont="1" applyFill="1" applyBorder="1" applyAlignment="1" applyProtection="1">
      <alignment horizontal="center"/>
      <protection/>
    </xf>
    <xf numFmtId="3" fontId="22" fillId="0" borderId="17" xfId="43" applyNumberFormat="1" applyFont="1" applyFill="1" applyBorder="1" applyAlignment="1" applyProtection="1">
      <alignment horizontal="center"/>
      <protection locked="0"/>
    </xf>
    <xf numFmtId="9" fontId="22" fillId="0" borderId="17" xfId="59" applyFont="1" applyFill="1" applyBorder="1" applyAlignment="1" applyProtection="1">
      <alignment horizontal="center"/>
      <protection locked="0"/>
    </xf>
    <xf numFmtId="3" fontId="22" fillId="33" borderId="17" xfId="0" applyNumberFormat="1" applyFont="1" applyFill="1" applyBorder="1" applyAlignment="1" applyProtection="1">
      <alignment horizontal="center" wrapText="1"/>
      <protection/>
    </xf>
    <xf numFmtId="9" fontId="22" fillId="33" borderId="21" xfId="0" applyNumberFormat="1" applyFont="1" applyFill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2" fillId="33" borderId="22" xfId="0" applyFont="1" applyFill="1" applyBorder="1" applyAlignment="1" applyProtection="1">
      <alignment/>
      <protection/>
    </xf>
    <xf numFmtId="0" fontId="22" fillId="33" borderId="0" xfId="0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16" fillId="33" borderId="15" xfId="0" applyFont="1" applyFill="1" applyBorder="1" applyAlignment="1" applyProtection="1">
      <alignment horizontal="right"/>
      <protection/>
    </xf>
    <xf numFmtId="0" fontId="16" fillId="33" borderId="16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right"/>
      <protection/>
    </xf>
    <xf numFmtId="0" fontId="20" fillId="34" borderId="17" xfId="0" applyFont="1" applyFill="1" applyBorder="1" applyAlignment="1" applyProtection="1">
      <alignment horizontal="center"/>
      <protection/>
    </xf>
    <xf numFmtId="0" fontId="22" fillId="33" borderId="17" xfId="0" applyFont="1" applyFill="1" applyBorder="1" applyAlignment="1" applyProtection="1">
      <alignment readingOrder="2"/>
      <protection/>
    </xf>
    <xf numFmtId="0" fontId="22" fillId="0" borderId="17" xfId="0" applyFont="1" applyFill="1" applyBorder="1" applyAlignment="1" applyProtection="1">
      <alignment readingOrder="2"/>
      <protection locked="0"/>
    </xf>
    <xf numFmtId="3" fontId="22" fillId="0" borderId="17" xfId="43" applyNumberFormat="1" applyFont="1" applyFill="1" applyBorder="1" applyAlignment="1" applyProtection="1">
      <alignment horizontal="center" readingOrder="2"/>
      <protection locked="0"/>
    </xf>
    <xf numFmtId="3" fontId="22" fillId="0" borderId="17" xfId="0" applyNumberFormat="1" applyFont="1" applyFill="1" applyBorder="1" applyAlignment="1" applyProtection="1">
      <alignment horizontal="center" readingOrder="2"/>
      <protection locked="0"/>
    </xf>
    <xf numFmtId="0" fontId="22" fillId="33" borderId="0" xfId="0" applyFont="1" applyFill="1" applyAlignment="1" applyProtection="1">
      <alignment readingOrder="2"/>
      <protection/>
    </xf>
    <xf numFmtId="0" fontId="22" fillId="33" borderId="0" xfId="0" applyFont="1" applyFill="1" applyAlignment="1" applyProtection="1">
      <alignment horizontal="center" readingOrder="2"/>
      <protection/>
    </xf>
    <xf numFmtId="9" fontId="22" fillId="0" borderId="17" xfId="59" applyFont="1" applyFill="1" applyBorder="1" applyAlignment="1" applyProtection="1">
      <alignment readingOrder="2"/>
      <protection locked="0"/>
    </xf>
    <xf numFmtId="3" fontId="22" fillId="34" borderId="17" xfId="43" applyNumberFormat="1" applyFont="1" applyFill="1" applyBorder="1" applyAlignment="1" applyProtection="1">
      <alignment horizontal="center" readingOrder="2"/>
      <protection/>
    </xf>
    <xf numFmtId="3" fontId="22" fillId="34" borderId="17" xfId="0" applyNumberFormat="1" applyFont="1" applyFill="1" applyBorder="1" applyAlignment="1" applyProtection="1">
      <alignment horizontal="center" readingOrder="2"/>
      <protection/>
    </xf>
    <xf numFmtId="0" fontId="24" fillId="33" borderId="0" xfId="0" applyFont="1" applyFill="1" applyAlignment="1" applyProtection="1">
      <alignment/>
      <protection/>
    </xf>
    <xf numFmtId="3" fontId="24" fillId="34" borderId="17" xfId="43" applyNumberFormat="1" applyFont="1" applyFill="1" applyBorder="1" applyAlignment="1" applyProtection="1">
      <alignment horizontal="center" readingOrder="2"/>
      <protection/>
    </xf>
    <xf numFmtId="3" fontId="24" fillId="34" borderId="17" xfId="0" applyNumberFormat="1" applyFont="1" applyFill="1" applyBorder="1" applyAlignment="1" applyProtection="1">
      <alignment horizontal="center" readingOrder="2"/>
      <protection/>
    </xf>
    <xf numFmtId="3" fontId="24" fillId="34" borderId="23" xfId="0" applyNumberFormat="1" applyFont="1" applyFill="1" applyBorder="1" applyAlignment="1" applyProtection="1">
      <alignment horizontal="center"/>
      <protection/>
    </xf>
    <xf numFmtId="0" fontId="24" fillId="33" borderId="0" xfId="0" applyFont="1" applyFill="1" applyBorder="1" applyAlignment="1" applyProtection="1">
      <alignment/>
      <protection/>
    </xf>
    <xf numFmtId="0" fontId="24" fillId="33" borderId="0" xfId="0" applyFont="1" applyFill="1" applyBorder="1" applyAlignment="1" applyProtection="1">
      <alignment horizontal="right"/>
      <protection/>
    </xf>
    <xf numFmtId="3" fontId="24" fillId="34" borderId="24" xfId="0" applyNumberFormat="1" applyFont="1" applyFill="1" applyBorder="1" applyAlignment="1" applyProtection="1">
      <alignment horizontal="center"/>
      <protection/>
    </xf>
    <xf numFmtId="3" fontId="24" fillId="34" borderId="11" xfId="0" applyNumberFormat="1" applyFont="1" applyFill="1" applyBorder="1" applyAlignment="1" applyProtection="1">
      <alignment horizontal="center"/>
      <protection/>
    </xf>
    <xf numFmtId="3" fontId="24" fillId="34" borderId="24" xfId="43" applyNumberFormat="1" applyFont="1" applyFill="1" applyBorder="1" applyAlignment="1" applyProtection="1">
      <alignment horizontal="center"/>
      <protection/>
    </xf>
    <xf numFmtId="3" fontId="24" fillId="34" borderId="11" xfId="43" applyNumberFormat="1" applyFont="1" applyFill="1" applyBorder="1" applyAlignment="1" applyProtection="1">
      <alignment horizontal="center"/>
      <protection/>
    </xf>
    <xf numFmtId="3" fontId="24" fillId="34" borderId="17" xfId="0" applyNumberFormat="1" applyFont="1" applyFill="1" applyBorder="1" applyAlignment="1" applyProtection="1">
      <alignment horizontal="center"/>
      <protection/>
    </xf>
    <xf numFmtId="3" fontId="24" fillId="34" borderId="25" xfId="0" applyNumberFormat="1" applyFont="1" applyFill="1" applyBorder="1" applyAlignment="1" applyProtection="1">
      <alignment horizontal="center"/>
      <protection/>
    </xf>
    <xf numFmtId="3" fontId="24" fillId="34" borderId="26" xfId="0" applyNumberFormat="1" applyFont="1" applyFill="1" applyBorder="1" applyAlignment="1" applyProtection="1">
      <alignment horizontal="center"/>
      <protection/>
    </xf>
    <xf numFmtId="0" fontId="24" fillId="34" borderId="21" xfId="0" applyFont="1" applyFill="1" applyBorder="1" applyAlignment="1" applyProtection="1">
      <alignment horizontal="right"/>
      <protection/>
    </xf>
    <xf numFmtId="9" fontId="24" fillId="34" borderId="27" xfId="0" applyNumberFormat="1" applyFont="1" applyFill="1" applyBorder="1" applyAlignment="1" applyProtection="1">
      <alignment horizontal="right"/>
      <protection/>
    </xf>
    <xf numFmtId="0" fontId="24" fillId="33" borderId="28" xfId="0" applyFont="1" applyFill="1" applyBorder="1" applyAlignment="1" applyProtection="1">
      <alignment/>
      <protection/>
    </xf>
    <xf numFmtId="0" fontId="24" fillId="33" borderId="22" xfId="0" applyFont="1" applyFill="1" applyBorder="1" applyAlignment="1" applyProtection="1">
      <alignment/>
      <protection/>
    </xf>
    <xf numFmtId="0" fontId="24" fillId="33" borderId="29" xfId="0" applyFont="1" applyFill="1" applyBorder="1" applyAlignment="1" applyProtection="1">
      <alignment/>
      <protection/>
    </xf>
    <xf numFmtId="0" fontId="24" fillId="33" borderId="30" xfId="0" applyFont="1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/>
      <protection/>
    </xf>
    <xf numFmtId="0" fontId="24" fillId="33" borderId="11" xfId="0" applyFont="1" applyFill="1" applyBorder="1" applyAlignment="1" applyProtection="1">
      <alignment/>
      <protection/>
    </xf>
    <xf numFmtId="0" fontId="24" fillId="33" borderId="12" xfId="0" applyFont="1" applyFill="1" applyBorder="1" applyAlignment="1" applyProtection="1">
      <alignment/>
      <protection/>
    </xf>
    <xf numFmtId="0" fontId="24" fillId="33" borderId="13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7" fillId="34" borderId="31" xfId="0" applyFont="1" applyFill="1" applyBorder="1" applyAlignment="1" applyProtection="1">
      <alignment/>
      <protection/>
    </xf>
    <xf numFmtId="0" fontId="29" fillId="34" borderId="32" xfId="0" applyFont="1" applyFill="1" applyBorder="1" applyAlignment="1" applyProtection="1">
      <alignment/>
      <protection/>
    </xf>
    <xf numFmtId="0" fontId="27" fillId="34" borderId="32" xfId="0" applyFont="1" applyFill="1" applyBorder="1" applyAlignment="1" applyProtection="1">
      <alignment horizontal="left"/>
      <protection/>
    </xf>
    <xf numFmtId="0" fontId="27" fillId="34" borderId="32" xfId="0" applyFont="1" applyFill="1" applyBorder="1" applyAlignment="1" applyProtection="1">
      <alignment/>
      <protection/>
    </xf>
    <xf numFmtId="0" fontId="27" fillId="34" borderId="33" xfId="0" applyFont="1" applyFill="1" applyBorder="1" applyAlignment="1" applyProtection="1">
      <alignment/>
      <protection/>
    </xf>
    <xf numFmtId="49" fontId="28" fillId="34" borderId="32" xfId="0" applyNumberFormat="1" applyFont="1" applyFill="1" applyBorder="1" applyAlignment="1" applyProtection="1">
      <alignment horizontal="right"/>
      <protection/>
    </xf>
    <xf numFmtId="0" fontId="26" fillId="33" borderId="15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vertical="center"/>
      <protection/>
    </xf>
    <xf numFmtId="0" fontId="26" fillId="33" borderId="16" xfId="0" applyFont="1" applyFill="1" applyBorder="1" applyAlignment="1" applyProtection="1">
      <alignment/>
      <protection/>
    </xf>
    <xf numFmtId="0" fontId="29" fillId="34" borderId="32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 horizontal="center"/>
      <protection/>
    </xf>
    <xf numFmtId="9" fontId="22" fillId="33" borderId="25" xfId="0" applyNumberFormat="1" applyFont="1" applyFill="1" applyBorder="1" applyAlignment="1" applyProtection="1">
      <alignment horizontal="center"/>
      <protection/>
    </xf>
    <xf numFmtId="3" fontId="22" fillId="34" borderId="26" xfId="0" applyNumberFormat="1" applyFont="1" applyFill="1" applyBorder="1" applyAlignment="1" applyProtection="1">
      <alignment horizontal="center"/>
      <protection/>
    </xf>
    <xf numFmtId="3" fontId="22" fillId="34" borderId="23" xfId="0" applyNumberFormat="1" applyFont="1" applyFill="1" applyBorder="1" applyAlignment="1" applyProtection="1">
      <alignment horizontal="center" readingOrder="1"/>
      <protection/>
    </xf>
    <xf numFmtId="0" fontId="27" fillId="34" borderId="14" xfId="0" applyFont="1" applyFill="1" applyBorder="1" applyAlignment="1" applyProtection="1">
      <alignment horizontal="left"/>
      <protection/>
    </xf>
    <xf numFmtId="3" fontId="24" fillId="34" borderId="23" xfId="0" applyNumberFormat="1" applyFont="1" applyFill="1" applyBorder="1" applyAlignment="1" applyProtection="1">
      <alignment horizontal="center" readingOrder="1"/>
      <protection/>
    </xf>
    <xf numFmtId="0" fontId="16" fillId="33" borderId="0" xfId="0" applyFont="1" applyFill="1" applyBorder="1" applyAlignment="1" applyProtection="1">
      <alignment horizontal="center" vertical="top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wrapText="1" readingOrder="2"/>
      <protection/>
    </xf>
    <xf numFmtId="0" fontId="9" fillId="33" borderId="0" xfId="0" applyNumberFormat="1" applyFont="1" applyFill="1" applyBorder="1" applyAlignment="1" applyProtection="1">
      <alignment vertical="top" wrapText="1" readingOrder="2"/>
      <protection/>
    </xf>
    <xf numFmtId="0" fontId="20" fillId="33" borderId="22" xfId="0" applyFont="1" applyFill="1" applyBorder="1" applyAlignment="1" applyProtection="1">
      <alignment/>
      <protection/>
    </xf>
    <xf numFmtId="0" fontId="9" fillId="33" borderId="22" xfId="0" applyNumberFormat="1" applyFont="1" applyFill="1" applyBorder="1" applyAlignment="1" applyProtection="1">
      <alignment wrapText="1" readingOrder="2"/>
      <protection/>
    </xf>
    <xf numFmtId="0" fontId="9" fillId="33" borderId="22" xfId="0" applyNumberFormat="1" applyFont="1" applyFill="1" applyBorder="1" applyAlignment="1" applyProtection="1">
      <alignment vertical="top" wrapText="1" readingOrder="2"/>
      <protection/>
    </xf>
    <xf numFmtId="0" fontId="9" fillId="33" borderId="29" xfId="0" applyNumberFormat="1" applyFont="1" applyFill="1" applyBorder="1" applyAlignment="1" applyProtection="1">
      <alignment vertical="top" wrapText="1" readingOrder="2"/>
      <protection/>
    </xf>
    <xf numFmtId="0" fontId="9" fillId="33" borderId="12" xfId="0" applyNumberFormat="1" applyFont="1" applyFill="1" applyBorder="1" applyAlignment="1" applyProtection="1">
      <alignment horizontal="center" wrapText="1" readingOrder="2"/>
      <protection/>
    </xf>
    <xf numFmtId="0" fontId="9" fillId="33" borderId="12" xfId="0" applyNumberFormat="1" applyFont="1" applyFill="1" applyBorder="1" applyAlignment="1" applyProtection="1">
      <alignment horizontal="center" vertical="top" wrapText="1" readingOrder="2"/>
      <protection/>
    </xf>
    <xf numFmtId="0" fontId="10" fillId="33" borderId="10" xfId="0" applyNumberFormat="1" applyFont="1" applyFill="1" applyBorder="1" applyAlignment="1" applyProtection="1">
      <alignment horizontal="center" vertical="top" wrapText="1" readingOrder="2"/>
      <protection/>
    </xf>
    <xf numFmtId="0" fontId="9" fillId="33" borderId="10" xfId="0" applyNumberFormat="1" applyFont="1" applyFill="1" applyBorder="1" applyAlignment="1" applyProtection="1">
      <alignment horizontal="center" wrapText="1" readingOrder="2"/>
      <protection/>
    </xf>
    <xf numFmtId="0" fontId="9" fillId="33" borderId="13" xfId="0" applyNumberFormat="1" applyFont="1" applyFill="1" applyBorder="1" applyAlignment="1" applyProtection="1">
      <alignment horizontal="center" vertical="top" wrapText="1" readingOrder="2"/>
      <protection/>
    </xf>
    <xf numFmtId="0" fontId="11" fillId="33" borderId="0" xfId="0" applyFont="1" applyFill="1" applyAlignment="1" applyProtection="1">
      <alignment/>
      <protection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22" fillId="35" borderId="17" xfId="0" applyFont="1" applyFill="1" applyBorder="1" applyAlignment="1" applyProtection="1">
      <alignment wrapText="1"/>
      <protection locked="0"/>
    </xf>
    <xf numFmtId="0" fontId="24" fillId="33" borderId="17" xfId="0" applyFont="1" applyFill="1" applyBorder="1" applyAlignment="1" applyProtection="1">
      <alignment readingOrder="2"/>
      <protection/>
    </xf>
    <xf numFmtId="3" fontId="24" fillId="34" borderId="25" xfId="0" applyNumberFormat="1" applyFont="1" applyFill="1" applyBorder="1" applyAlignment="1" applyProtection="1">
      <alignment horizontal="center" readingOrder="1"/>
      <protection/>
    </xf>
    <xf numFmtId="3" fontId="22" fillId="34" borderId="25" xfId="0" applyNumberFormat="1" applyFont="1" applyFill="1" applyBorder="1" applyAlignment="1" applyProtection="1">
      <alignment horizontal="center" readingOrder="1"/>
      <protection/>
    </xf>
    <xf numFmtId="38" fontId="10" fillId="34" borderId="17" xfId="42" applyNumberFormat="1" applyFont="1" applyFill="1" applyBorder="1" applyAlignment="1" applyProtection="1">
      <alignment horizontal="center"/>
      <protection/>
    </xf>
    <xf numFmtId="185" fontId="22" fillId="0" borderId="17" xfId="0" applyNumberFormat="1" applyFont="1" applyFill="1" applyBorder="1" applyAlignment="1" applyProtection="1">
      <alignment readingOrder="2"/>
      <protection locked="0"/>
    </xf>
    <xf numFmtId="0" fontId="22" fillId="0" borderId="17" xfId="0" applyFont="1" applyBorder="1" applyAlignment="1" applyProtection="1">
      <alignment horizontal="right"/>
      <protection locked="0"/>
    </xf>
    <xf numFmtId="3" fontId="22" fillId="0" borderId="17" xfId="43" applyNumberFormat="1" applyFont="1" applyBorder="1" applyAlignment="1" applyProtection="1">
      <alignment horizontal="center"/>
      <protection locked="0"/>
    </xf>
    <xf numFmtId="9" fontId="22" fillId="0" borderId="17" xfId="59" applyFont="1" applyBorder="1" applyAlignment="1" applyProtection="1">
      <alignment horizontal="center"/>
      <protection locked="0"/>
    </xf>
    <xf numFmtId="3" fontId="22" fillId="0" borderId="17" xfId="0" applyNumberFormat="1" applyFont="1" applyBorder="1" applyAlignment="1" applyProtection="1">
      <alignment horizontal="center"/>
      <protection locked="0"/>
    </xf>
    <xf numFmtId="9" fontId="22" fillId="0" borderId="17" xfId="59" applyFont="1" applyFill="1" applyBorder="1" applyAlignment="1" applyProtection="1">
      <alignment horizontal="center" readingOrder="2"/>
      <protection locked="0"/>
    </xf>
    <xf numFmtId="185" fontId="22" fillId="33" borderId="17" xfId="0" applyNumberFormat="1" applyFont="1" applyFill="1" applyBorder="1" applyAlignment="1" applyProtection="1">
      <alignment horizontal="center"/>
      <protection/>
    </xf>
    <xf numFmtId="185" fontId="24" fillId="34" borderId="24" xfId="0" applyNumberFormat="1" applyFont="1" applyFill="1" applyBorder="1" applyAlignment="1" applyProtection="1">
      <alignment horizontal="center"/>
      <protection/>
    </xf>
    <xf numFmtId="185" fontId="22" fillId="35" borderId="34" xfId="0" applyNumberFormat="1" applyFont="1" applyFill="1" applyBorder="1" applyAlignment="1" applyProtection="1">
      <alignment horizontal="center"/>
      <protection locked="0"/>
    </xf>
    <xf numFmtId="185" fontId="24" fillId="34" borderId="34" xfId="0" applyNumberFormat="1" applyFont="1" applyFill="1" applyBorder="1" applyAlignment="1" applyProtection="1">
      <alignment horizontal="center"/>
      <protection/>
    </xf>
    <xf numFmtId="185" fontId="24" fillId="34" borderId="34" xfId="43" applyNumberFormat="1" applyFont="1" applyFill="1" applyBorder="1" applyAlignment="1" applyProtection="1">
      <alignment horizontal="center"/>
      <protection/>
    </xf>
    <xf numFmtId="185" fontId="24" fillId="34" borderId="35" xfId="0" applyNumberFormat="1" applyFont="1" applyFill="1" applyBorder="1" applyAlignment="1" applyProtection="1">
      <alignment horizontal="center"/>
      <protection/>
    </xf>
    <xf numFmtId="185" fontId="24" fillId="34" borderId="17" xfId="0" applyNumberFormat="1" applyFont="1" applyFill="1" applyBorder="1" applyAlignment="1" applyProtection="1">
      <alignment horizontal="center"/>
      <protection/>
    </xf>
    <xf numFmtId="185" fontId="24" fillId="34" borderId="26" xfId="0" applyNumberFormat="1" applyFont="1" applyFill="1" applyBorder="1" applyAlignment="1" applyProtection="1">
      <alignment horizontal="center"/>
      <protection/>
    </xf>
    <xf numFmtId="185" fontId="22" fillId="33" borderId="17" xfId="0" applyNumberFormat="1" applyFont="1" applyFill="1" applyBorder="1" applyAlignment="1" applyProtection="1">
      <alignment horizontal="center" readingOrder="1"/>
      <protection/>
    </xf>
    <xf numFmtId="185" fontId="24" fillId="34" borderId="17" xfId="0" applyNumberFormat="1" applyFont="1" applyFill="1" applyBorder="1" applyAlignment="1" applyProtection="1">
      <alignment horizontal="center" readingOrder="1"/>
      <protection/>
    </xf>
    <xf numFmtId="185" fontId="24" fillId="34" borderId="35" xfId="0" applyNumberFormat="1" applyFont="1" applyFill="1" applyBorder="1" applyAlignment="1" applyProtection="1">
      <alignment horizontal="center" readingOrder="1"/>
      <protection/>
    </xf>
    <xf numFmtId="185" fontId="24" fillId="34" borderId="26" xfId="0" applyNumberFormat="1" applyFont="1" applyFill="1" applyBorder="1" applyAlignment="1" applyProtection="1">
      <alignment horizontal="center" readingOrder="1"/>
      <protection/>
    </xf>
    <xf numFmtId="185" fontId="22" fillId="34" borderId="17" xfId="0" applyNumberFormat="1" applyFont="1" applyFill="1" applyBorder="1" applyAlignment="1" applyProtection="1">
      <alignment horizontal="center" readingOrder="1"/>
      <protection/>
    </xf>
    <xf numFmtId="185" fontId="22" fillId="34" borderId="35" xfId="0" applyNumberFormat="1" applyFont="1" applyFill="1" applyBorder="1" applyAlignment="1" applyProtection="1">
      <alignment horizontal="center" readingOrder="1"/>
      <protection/>
    </xf>
    <xf numFmtId="185" fontId="22" fillId="34" borderId="26" xfId="0" applyNumberFormat="1" applyFont="1" applyFill="1" applyBorder="1" applyAlignment="1" applyProtection="1">
      <alignment horizontal="center" readingOrder="1"/>
      <protection/>
    </xf>
    <xf numFmtId="185" fontId="22" fillId="34" borderId="17" xfId="0" applyNumberFormat="1" applyFont="1" applyFill="1" applyBorder="1" applyAlignment="1" applyProtection="1">
      <alignment horizontal="center" readingOrder="2"/>
      <protection/>
    </xf>
    <xf numFmtId="187" fontId="22" fillId="33" borderId="17" xfId="0" applyNumberFormat="1" applyFont="1" applyFill="1" applyBorder="1" applyAlignment="1" applyProtection="1">
      <alignment horizontal="center"/>
      <protection/>
    </xf>
    <xf numFmtId="187" fontId="24" fillId="34" borderId="24" xfId="0" applyNumberFormat="1" applyFont="1" applyFill="1" applyBorder="1" applyAlignment="1" applyProtection="1">
      <alignment horizontal="center"/>
      <protection/>
    </xf>
    <xf numFmtId="187" fontId="24" fillId="34" borderId="24" xfId="43" applyNumberFormat="1" applyFont="1" applyFill="1" applyBorder="1" applyAlignment="1" applyProtection="1">
      <alignment horizontal="center"/>
      <protection/>
    </xf>
    <xf numFmtId="49" fontId="27" fillId="34" borderId="32" xfId="0" applyNumberFormat="1" applyFont="1" applyFill="1" applyBorder="1" applyAlignment="1" applyProtection="1">
      <alignment horizontal="right"/>
      <protection/>
    </xf>
    <xf numFmtId="0" fontId="24" fillId="34" borderId="11" xfId="0" applyFont="1" applyFill="1" applyBorder="1" applyAlignment="1" applyProtection="1">
      <alignment horizontal="right"/>
      <protection/>
    </xf>
    <xf numFmtId="0" fontId="24" fillId="34" borderId="13" xfId="0" applyFont="1" applyFill="1" applyBorder="1" applyAlignment="1" applyProtection="1">
      <alignment horizontal="right"/>
      <protection/>
    </xf>
    <xf numFmtId="0" fontId="24" fillId="34" borderId="28" xfId="0" applyFont="1" applyFill="1" applyBorder="1" applyAlignment="1" applyProtection="1">
      <alignment horizontal="right"/>
      <protection/>
    </xf>
    <xf numFmtId="0" fontId="24" fillId="34" borderId="29" xfId="0" applyFont="1" applyFill="1" applyBorder="1" applyAlignment="1" applyProtection="1">
      <alignment horizontal="right"/>
      <protection/>
    </xf>
    <xf numFmtId="0" fontId="33" fillId="33" borderId="36" xfId="0" applyFont="1" applyFill="1" applyBorder="1" applyAlignment="1" applyProtection="1">
      <alignment/>
      <protection/>
    </xf>
    <xf numFmtId="0" fontId="33" fillId="33" borderId="37" xfId="0" applyFont="1" applyFill="1" applyBorder="1" applyAlignment="1" applyProtection="1">
      <alignment/>
      <protection/>
    </xf>
    <xf numFmtId="0" fontId="14" fillId="33" borderId="38" xfId="0" applyFont="1" applyFill="1" applyBorder="1" applyAlignment="1" applyProtection="1">
      <alignment horizontal="center" vertical="top" wrapText="1"/>
      <protection/>
    </xf>
    <xf numFmtId="0" fontId="14" fillId="33" borderId="39" xfId="0" applyFont="1" applyFill="1" applyBorder="1" applyAlignment="1" applyProtection="1">
      <alignment horizontal="center" vertical="top"/>
      <protection/>
    </xf>
    <xf numFmtId="0" fontId="14" fillId="33" borderId="39" xfId="0" applyFont="1" applyFill="1" applyBorder="1" applyAlignment="1" applyProtection="1">
      <alignment horizontal="center" vertical="top" wrapText="1"/>
      <protection/>
    </xf>
    <xf numFmtId="0" fontId="14" fillId="33" borderId="0" xfId="0" applyFont="1" applyFill="1" applyAlignment="1" applyProtection="1">
      <alignment horizontal="center" vertical="top"/>
      <protection/>
    </xf>
    <xf numFmtId="0" fontId="14" fillId="33" borderId="39" xfId="0" applyFont="1" applyFill="1" applyBorder="1" applyAlignment="1" applyProtection="1" quotePrefix="1">
      <alignment horizontal="center" vertical="top" wrapText="1"/>
      <protection/>
    </xf>
    <xf numFmtId="0" fontId="23" fillId="33" borderId="40" xfId="0" applyFont="1" applyFill="1" applyBorder="1" applyAlignment="1" applyProtection="1">
      <alignment horizontal="center" vertical="top" wrapText="1"/>
      <protection/>
    </xf>
    <xf numFmtId="0" fontId="23" fillId="33" borderId="39" xfId="0" applyFont="1" applyFill="1" applyBorder="1" applyAlignment="1" applyProtection="1">
      <alignment horizontal="center" vertical="top" wrapText="1" readingOrder="2"/>
      <protection/>
    </xf>
    <xf numFmtId="0" fontId="23" fillId="33" borderId="39" xfId="0" applyFont="1" applyFill="1" applyBorder="1" applyAlignment="1" applyProtection="1">
      <alignment horizontal="center" vertical="top" wrapText="1"/>
      <protection/>
    </xf>
    <xf numFmtId="0" fontId="23" fillId="33" borderId="41" xfId="0" applyFont="1" applyFill="1" applyBorder="1" applyAlignment="1" applyProtection="1">
      <alignment horizontal="center" vertical="top" wrapText="1"/>
      <protection/>
    </xf>
    <xf numFmtId="0" fontId="21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vertical="center"/>
      <protection/>
    </xf>
    <xf numFmtId="0" fontId="21" fillId="33" borderId="0" xfId="0" applyFont="1" applyFill="1" applyAlignment="1" applyProtection="1">
      <alignment vertical="center" wrapText="1"/>
      <protection/>
    </xf>
    <xf numFmtId="0" fontId="21" fillId="33" borderId="0" xfId="0" applyFont="1" applyFill="1" applyBorder="1" applyAlignment="1" applyProtection="1">
      <alignment vertical="center" wrapText="1"/>
      <protection/>
    </xf>
    <xf numFmtId="0" fontId="14" fillId="35" borderId="17" xfId="0" applyFont="1" applyFill="1" applyBorder="1" applyAlignment="1" applyProtection="1">
      <alignment horizontal="center" wrapText="1"/>
      <protection/>
    </xf>
    <xf numFmtId="0" fontId="14" fillId="35" borderId="17" xfId="0" applyFont="1" applyFill="1" applyBorder="1" applyAlignment="1" applyProtection="1">
      <alignment wrapText="1"/>
      <protection/>
    </xf>
    <xf numFmtId="0" fontId="14" fillId="33" borderId="17" xfId="0" applyFont="1" applyFill="1" applyBorder="1" applyAlignment="1" applyProtection="1">
      <alignment horizontal="center" vertical="top" wrapText="1"/>
      <protection/>
    </xf>
    <xf numFmtId="0" fontId="13" fillId="33" borderId="39" xfId="53" applyFill="1" applyBorder="1" applyAlignment="1" applyProtection="1">
      <alignment horizontal="center" vertical="top" wrapText="1"/>
      <protection/>
    </xf>
    <xf numFmtId="0" fontId="14" fillId="34" borderId="24" xfId="0" applyFont="1" applyFill="1" applyBorder="1" applyAlignment="1" applyProtection="1">
      <alignment horizontal="center" vertical="top" wrapText="1"/>
      <protection/>
    </xf>
    <xf numFmtId="0" fontId="20" fillId="0" borderId="17" xfId="0" applyFont="1" applyFill="1" applyBorder="1" applyAlignment="1" applyProtection="1">
      <alignment/>
      <protection/>
    </xf>
    <xf numFmtId="0" fontId="20" fillId="0" borderId="17" xfId="0" applyFont="1" applyFill="1" applyBorder="1" applyAlignment="1" applyProtection="1">
      <alignment horizontal="center"/>
      <protection/>
    </xf>
    <xf numFmtId="0" fontId="20" fillId="36" borderId="17" xfId="0" applyFont="1" applyFill="1" applyBorder="1" applyAlignment="1" applyProtection="1">
      <alignment horizontal="center" wrapText="1" readingOrder="2"/>
      <protection/>
    </xf>
    <xf numFmtId="0" fontId="20" fillId="37" borderId="17" xfId="0" applyFont="1" applyFill="1" applyBorder="1" applyAlignment="1" applyProtection="1">
      <alignment horizontal="center" wrapText="1" readingOrder="2"/>
      <protection/>
    </xf>
    <xf numFmtId="0" fontId="35" fillId="0" borderId="42" xfId="0" applyFont="1" applyBorder="1" applyAlignment="1">
      <alignment horizontal="center" wrapText="1"/>
    </xf>
    <xf numFmtId="0" fontId="35" fillId="0" borderId="43" xfId="0" applyFont="1" applyBorder="1" applyAlignment="1">
      <alignment horizontal="center" wrapText="1"/>
    </xf>
    <xf numFmtId="0" fontId="35" fillId="0" borderId="44" xfId="0" applyFont="1" applyBorder="1" applyAlignment="1">
      <alignment horizontal="center" wrapText="1"/>
    </xf>
    <xf numFmtId="0" fontId="35" fillId="34" borderId="45" xfId="0" applyFont="1" applyFill="1" applyBorder="1" applyAlignment="1">
      <alignment horizontal="center" wrapText="1"/>
    </xf>
    <xf numFmtId="0" fontId="35" fillId="34" borderId="38" xfId="0" applyFont="1" applyFill="1" applyBorder="1" applyAlignment="1">
      <alignment horizontal="center" wrapText="1"/>
    </xf>
    <xf numFmtId="0" fontId="35" fillId="34" borderId="46" xfId="0" applyFont="1" applyFill="1" applyBorder="1" applyAlignment="1">
      <alignment horizontal="center" wrapText="1"/>
    </xf>
    <xf numFmtId="0" fontId="35" fillId="38" borderId="47" xfId="0" applyFont="1" applyFill="1" applyBorder="1" applyAlignment="1">
      <alignment horizontal="center" wrapText="1"/>
    </xf>
    <xf numFmtId="0" fontId="36" fillId="0" borderId="48" xfId="0" applyFont="1" applyFill="1" applyBorder="1" applyAlignment="1">
      <alignment horizontal="center" wrapText="1"/>
    </xf>
    <xf numFmtId="0" fontId="36" fillId="0" borderId="49" xfId="0" applyFont="1" applyFill="1" applyBorder="1" applyAlignment="1">
      <alignment horizontal="center" wrapText="1"/>
    </xf>
    <xf numFmtId="0" fontId="35" fillId="38" borderId="35" xfId="0" applyFont="1" applyFill="1" applyBorder="1" applyAlignment="1">
      <alignment horizontal="center" wrapText="1"/>
    </xf>
    <xf numFmtId="0" fontId="36" fillId="0" borderId="26" xfId="0" applyFont="1" applyFill="1" applyBorder="1" applyAlignment="1">
      <alignment horizontal="center" wrapText="1"/>
    </xf>
    <xf numFmtId="0" fontId="36" fillId="39" borderId="26" xfId="0" applyFont="1" applyFill="1" applyBorder="1" applyAlignment="1" quotePrefix="1">
      <alignment horizontal="center" wrapText="1"/>
    </xf>
    <xf numFmtId="0" fontId="36" fillId="0" borderId="23" xfId="0" applyFont="1" applyFill="1" applyBorder="1" applyAlignment="1">
      <alignment horizontal="center" wrapText="1"/>
    </xf>
    <xf numFmtId="0" fontId="35" fillId="34" borderId="47" xfId="0" applyFont="1" applyFill="1" applyBorder="1" applyAlignment="1">
      <alignment horizontal="center" wrapText="1"/>
    </xf>
    <xf numFmtId="0" fontId="35" fillId="34" borderId="34" xfId="0" applyFont="1" applyFill="1" applyBorder="1" applyAlignment="1">
      <alignment horizontal="center" wrapText="1"/>
    </xf>
    <xf numFmtId="0" fontId="36" fillId="39" borderId="17" xfId="0" applyFont="1" applyFill="1" applyBorder="1" applyAlignment="1" quotePrefix="1">
      <alignment horizontal="center" wrapText="1"/>
    </xf>
    <xf numFmtId="0" fontId="36" fillId="0" borderId="17" xfId="0" applyFont="1" applyFill="1" applyBorder="1" applyAlignment="1">
      <alignment horizontal="center" wrapText="1"/>
    </xf>
    <xf numFmtId="0" fontId="36" fillId="0" borderId="25" xfId="0" applyFont="1" applyFill="1" applyBorder="1" applyAlignment="1">
      <alignment horizontal="center" wrapText="1"/>
    </xf>
    <xf numFmtId="0" fontId="35" fillId="34" borderId="35" xfId="0" applyFont="1" applyFill="1" applyBorder="1" applyAlignment="1">
      <alignment horizontal="center" wrapText="1"/>
    </xf>
    <xf numFmtId="0" fontId="36" fillId="39" borderId="25" xfId="0" applyFont="1" applyFill="1" applyBorder="1" applyAlignment="1" quotePrefix="1">
      <alignment horizontal="center" wrapText="1"/>
    </xf>
    <xf numFmtId="0" fontId="35" fillId="38" borderId="45" xfId="0" applyFont="1" applyFill="1" applyBorder="1" applyAlignment="1">
      <alignment horizontal="center" wrapText="1"/>
    </xf>
    <xf numFmtId="0" fontId="36" fillId="0" borderId="38" xfId="0" applyFont="1" applyFill="1" applyBorder="1" applyAlignment="1">
      <alignment horizontal="center" wrapText="1"/>
    </xf>
    <xf numFmtId="0" fontId="36" fillId="0" borderId="46" xfId="0" applyFont="1" applyFill="1" applyBorder="1" applyAlignment="1">
      <alignment horizontal="center" wrapText="1"/>
    </xf>
    <xf numFmtId="0" fontId="35" fillId="34" borderId="42" xfId="0" applyFont="1" applyFill="1" applyBorder="1" applyAlignment="1">
      <alignment horizontal="center" wrapText="1"/>
    </xf>
    <xf numFmtId="0" fontId="36" fillId="0" borderId="43" xfId="0" applyFont="1" applyFill="1" applyBorder="1" applyAlignment="1">
      <alignment horizontal="center" wrapText="1"/>
    </xf>
    <xf numFmtId="0" fontId="36" fillId="0" borderId="44" xfId="0" applyFont="1" applyFill="1" applyBorder="1" applyAlignment="1">
      <alignment horizontal="center" wrapText="1"/>
    </xf>
    <xf numFmtId="0" fontId="35" fillId="38" borderId="50" xfId="0" applyFont="1" applyFill="1" applyBorder="1" applyAlignment="1">
      <alignment horizontal="center" wrapText="1"/>
    </xf>
    <xf numFmtId="0" fontId="36" fillId="0" borderId="51" xfId="0" applyFont="1" applyFill="1" applyBorder="1" applyAlignment="1">
      <alignment horizontal="center" wrapText="1"/>
    </xf>
    <xf numFmtId="0" fontId="36" fillId="0" borderId="52" xfId="0" applyFont="1" applyFill="1" applyBorder="1" applyAlignment="1">
      <alignment horizontal="center" wrapText="1"/>
    </xf>
    <xf numFmtId="0" fontId="35" fillId="34" borderId="10" xfId="0" applyFont="1" applyFill="1" applyBorder="1" applyAlignment="1">
      <alignment horizontal="center" wrapText="1"/>
    </xf>
    <xf numFmtId="0" fontId="35" fillId="38" borderId="53" xfId="0" applyFont="1" applyFill="1" applyBorder="1" applyAlignment="1">
      <alignment horizontal="center" wrapText="1"/>
    </xf>
    <xf numFmtId="0" fontId="35" fillId="38" borderId="54" xfId="0" applyFont="1" applyFill="1" applyBorder="1" applyAlignment="1">
      <alignment horizontal="center" wrapText="1"/>
    </xf>
    <xf numFmtId="0" fontId="35" fillId="34" borderId="53" xfId="0" applyFont="1" applyFill="1" applyBorder="1" applyAlignment="1">
      <alignment horizontal="center" wrapText="1"/>
    </xf>
    <xf numFmtId="0" fontId="35" fillId="34" borderId="27" xfId="0" applyFont="1" applyFill="1" applyBorder="1" applyAlignment="1">
      <alignment horizontal="center" wrapText="1"/>
    </xf>
    <xf numFmtId="0" fontId="35" fillId="34" borderId="54" xfId="0" applyFont="1" applyFill="1" applyBorder="1" applyAlignment="1">
      <alignment horizontal="center" wrapText="1"/>
    </xf>
    <xf numFmtId="0" fontId="35" fillId="38" borderId="10" xfId="0" applyFont="1" applyFill="1" applyBorder="1" applyAlignment="1">
      <alignment horizontal="center" wrapText="1"/>
    </xf>
    <xf numFmtId="0" fontId="35" fillId="34" borderId="55" xfId="0" applyFont="1" applyFill="1" applyBorder="1" applyAlignment="1">
      <alignment horizontal="center" wrapText="1"/>
    </xf>
    <xf numFmtId="0" fontId="35" fillId="38" borderId="56" xfId="0" applyFont="1" applyFill="1" applyBorder="1" applyAlignment="1">
      <alignment horizontal="center" wrapText="1"/>
    </xf>
    <xf numFmtId="0" fontId="20" fillId="33" borderId="0" xfId="0" applyFont="1" applyFill="1" applyAlignment="1" applyProtection="1">
      <alignment horizontal="right" readingOrder="2"/>
      <protection/>
    </xf>
    <xf numFmtId="0" fontId="37" fillId="0" borderId="17" xfId="0" applyFont="1" applyFill="1" applyBorder="1" applyAlignment="1" applyProtection="1">
      <alignment/>
      <protection/>
    </xf>
    <xf numFmtId="3" fontId="24" fillId="34" borderId="21" xfId="43" applyNumberFormat="1" applyFont="1" applyFill="1" applyBorder="1" applyAlignment="1" applyProtection="1">
      <alignment horizontal="center" readingOrder="2"/>
      <protection/>
    </xf>
    <xf numFmtId="3" fontId="24" fillId="34" borderId="34" xfId="43" applyNumberFormat="1" applyFont="1" applyFill="1" applyBorder="1" applyAlignment="1" applyProtection="1">
      <alignment horizontal="center" readingOrder="2"/>
      <protection/>
    </xf>
    <xf numFmtId="9" fontId="24" fillId="33" borderId="17" xfId="59" applyFont="1" applyFill="1" applyBorder="1" applyAlignment="1" applyProtection="1">
      <alignment readingOrder="1"/>
      <protection/>
    </xf>
    <xf numFmtId="3" fontId="24" fillId="34" borderId="35" xfId="43" applyNumberFormat="1" applyFont="1" applyFill="1" applyBorder="1" applyAlignment="1" applyProtection="1">
      <alignment horizontal="center" readingOrder="2"/>
      <protection/>
    </xf>
    <xf numFmtId="3" fontId="24" fillId="34" borderId="26" xfId="43" applyNumberFormat="1" applyFont="1" applyFill="1" applyBorder="1" applyAlignment="1" applyProtection="1">
      <alignment horizontal="center" readingOrder="2"/>
      <protection/>
    </xf>
    <xf numFmtId="38" fontId="22" fillId="0" borderId="17" xfId="42" applyNumberFormat="1" applyFont="1" applyBorder="1" applyAlignment="1" applyProtection="1">
      <alignment horizontal="center"/>
      <protection locked="0"/>
    </xf>
    <xf numFmtId="38" fontId="22" fillId="0" borderId="17" xfId="42" applyNumberFormat="1" applyFont="1" applyFill="1" applyBorder="1" applyAlignment="1" applyProtection="1">
      <alignment readingOrder="2"/>
      <protection locked="0"/>
    </xf>
    <xf numFmtId="38" fontId="22" fillId="0" borderId="17" xfId="42" applyNumberFormat="1" applyFont="1" applyFill="1" applyBorder="1" applyAlignment="1" applyProtection="1">
      <alignment horizontal="center" readingOrder="2"/>
      <protection locked="0"/>
    </xf>
    <xf numFmtId="0" fontId="38" fillId="33" borderId="0" xfId="0" applyFont="1" applyFill="1" applyAlignment="1" applyProtection="1">
      <alignment readingOrder="2"/>
      <protection/>
    </xf>
    <xf numFmtId="0" fontId="20" fillId="34" borderId="17" xfId="0" applyFont="1" applyFill="1" applyBorder="1" applyAlignment="1" applyProtection="1">
      <alignment wrapText="1"/>
      <protection/>
    </xf>
    <xf numFmtId="0" fontId="10" fillId="33" borderId="15" xfId="0" applyFont="1" applyFill="1" applyBorder="1" applyAlignment="1" applyProtection="1">
      <alignment wrapText="1" readingOrder="2"/>
      <protection/>
    </xf>
    <xf numFmtId="0" fontId="10" fillId="33" borderId="0" xfId="0" applyFont="1" applyFill="1" applyBorder="1" applyAlignment="1" applyProtection="1">
      <alignment horizontal="center" wrapText="1" readingOrder="2"/>
      <protection/>
    </xf>
    <xf numFmtId="0" fontId="10" fillId="33" borderId="0" xfId="0" applyFont="1" applyFill="1" applyBorder="1" applyAlignment="1" applyProtection="1">
      <alignment horizontal="left" wrapText="1" readingOrder="2"/>
      <protection/>
    </xf>
    <xf numFmtId="0" fontId="44" fillId="35" borderId="17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/>
    </xf>
    <xf numFmtId="0" fontId="42" fillId="35" borderId="17" xfId="0" applyFont="1" applyFill="1" applyBorder="1" applyAlignment="1" applyProtection="1">
      <alignment horizontal="center" vertical="center"/>
      <protection/>
    </xf>
    <xf numFmtId="0" fontId="45" fillId="35" borderId="17" xfId="0" applyFont="1" applyFill="1" applyBorder="1" applyAlignment="1" applyProtection="1">
      <alignment horizontal="center" wrapText="1"/>
      <protection/>
    </xf>
    <xf numFmtId="0" fontId="45" fillId="35" borderId="17" xfId="0" applyFont="1" applyFill="1" applyBorder="1" applyAlignment="1" applyProtection="1">
      <alignment wrapText="1"/>
      <protection/>
    </xf>
    <xf numFmtId="0" fontId="35" fillId="0" borderId="0" xfId="0" applyFont="1" applyBorder="1" applyAlignment="1">
      <alignment horizontal="right"/>
    </xf>
    <xf numFmtId="0" fontId="44" fillId="0" borderId="0" xfId="0" applyFont="1" applyBorder="1" applyAlignment="1">
      <alignment/>
    </xf>
    <xf numFmtId="9" fontId="44" fillId="0" borderId="17" xfId="59" applyFont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14" fillId="33" borderId="28" xfId="0" applyFont="1" applyFill="1" applyBorder="1" applyAlignment="1" applyProtection="1">
      <alignment horizontal="center" vertical="top" wrapText="1"/>
      <protection/>
    </xf>
    <xf numFmtId="0" fontId="14" fillId="33" borderId="13" xfId="0" applyFont="1" applyFill="1" applyBorder="1" applyAlignment="1" applyProtection="1">
      <alignment horizontal="center" vertical="top" wrapText="1"/>
      <protection/>
    </xf>
    <xf numFmtId="0" fontId="33" fillId="33" borderId="48" xfId="0" applyFont="1" applyFill="1" applyBorder="1" applyAlignment="1" applyProtection="1">
      <alignment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47" fillId="35" borderId="17" xfId="0" applyFont="1" applyFill="1" applyBorder="1" applyAlignment="1" applyProtection="1">
      <alignment horizontal="center" vertical="center"/>
      <protection/>
    </xf>
    <xf numFmtId="0" fontId="23" fillId="35" borderId="17" xfId="0" applyFont="1" applyFill="1" applyBorder="1" applyAlignment="1" applyProtection="1">
      <alignment horizontal="center" wrapText="1"/>
      <protection/>
    </xf>
    <xf numFmtId="9" fontId="11" fillId="0" borderId="17" xfId="59" applyFont="1" applyBorder="1" applyAlignment="1" applyProtection="1">
      <alignment horizontal="center" vertical="center"/>
      <protection/>
    </xf>
    <xf numFmtId="49" fontId="22" fillId="0" borderId="17" xfId="0" applyNumberFormat="1" applyFont="1" applyBorder="1" applyAlignment="1" applyProtection="1">
      <alignment horizontal="right" vertical="center" wrapText="1" readingOrder="2"/>
      <protection locked="0"/>
    </xf>
    <xf numFmtId="3" fontId="22" fillId="0" borderId="17" xfId="43" applyNumberFormat="1" applyFont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center" vertical="top" wrapText="1"/>
      <protection/>
    </xf>
    <xf numFmtId="0" fontId="85" fillId="33" borderId="0" xfId="0" applyFont="1" applyFill="1" applyAlignment="1" applyProtection="1">
      <alignment/>
      <protection/>
    </xf>
    <xf numFmtId="14" fontId="86" fillId="40" borderId="0" xfId="0" applyNumberFormat="1" applyFont="1" applyFill="1" applyAlignment="1" applyProtection="1">
      <alignment readingOrder="2"/>
      <protection/>
    </xf>
    <xf numFmtId="0" fontId="50" fillId="33" borderId="57" xfId="0" applyFont="1" applyFill="1" applyBorder="1" applyAlignment="1" applyProtection="1">
      <alignment readingOrder="2"/>
      <protection/>
    </xf>
    <xf numFmtId="3" fontId="44" fillId="0" borderId="17" xfId="0" applyNumberFormat="1" applyFont="1" applyBorder="1" applyAlignment="1" applyProtection="1">
      <alignment horizontal="center" vertical="center"/>
      <protection/>
    </xf>
    <xf numFmtId="0" fontId="41" fillId="0" borderId="17" xfId="0" applyFont="1" applyBorder="1" applyAlignment="1">
      <alignment horizontal="right" wrapText="1" readingOrder="2"/>
    </xf>
    <xf numFmtId="0" fontId="40" fillId="35" borderId="17" xfId="0" applyFont="1" applyFill="1" applyBorder="1" applyAlignment="1">
      <alignment horizontal="center"/>
    </xf>
    <xf numFmtId="0" fontId="41" fillId="0" borderId="17" xfId="0" applyFont="1" applyBorder="1" applyAlignment="1">
      <alignment horizontal="right" readingOrder="2"/>
    </xf>
    <xf numFmtId="0" fontId="45" fillId="35" borderId="17" xfId="0" applyFont="1" applyFill="1" applyBorder="1" applyAlignment="1" applyProtection="1">
      <alignment horizontal="center" wrapText="1"/>
      <protection/>
    </xf>
    <xf numFmtId="0" fontId="10" fillId="33" borderId="21" xfId="0" applyFont="1" applyFill="1" applyBorder="1" applyAlignment="1" applyProtection="1">
      <alignment horizontal="center" readingOrder="2"/>
      <protection/>
    </xf>
    <xf numFmtId="0" fontId="10" fillId="33" borderId="58" xfId="0" applyFont="1" applyFill="1" applyBorder="1" applyAlignment="1" applyProtection="1">
      <alignment horizontal="center" readingOrder="2"/>
      <protection/>
    </xf>
    <xf numFmtId="0" fontId="17" fillId="33" borderId="21" xfId="0" applyFont="1" applyFill="1" applyBorder="1" applyAlignment="1" applyProtection="1">
      <alignment horizontal="center"/>
      <protection/>
    </xf>
    <xf numFmtId="0" fontId="17" fillId="33" borderId="58" xfId="0" applyFont="1" applyFill="1" applyBorder="1" applyAlignment="1" applyProtection="1">
      <alignment horizontal="center"/>
      <protection/>
    </xf>
    <xf numFmtId="0" fontId="17" fillId="33" borderId="57" xfId="0" applyFont="1" applyFill="1" applyBorder="1" applyAlignment="1" applyProtection="1">
      <alignment horizontal="center"/>
      <protection/>
    </xf>
    <xf numFmtId="0" fontId="35" fillId="38" borderId="59" xfId="0" applyFont="1" applyFill="1" applyBorder="1" applyAlignment="1">
      <alignment horizontal="center" vertical="center" wrapText="1"/>
    </xf>
    <xf numFmtId="0" fontId="35" fillId="38" borderId="60" xfId="0" applyFont="1" applyFill="1" applyBorder="1" applyAlignment="1">
      <alignment horizontal="center" vertical="center" wrapText="1"/>
    </xf>
    <xf numFmtId="0" fontId="35" fillId="34" borderId="59" xfId="0" applyFont="1" applyFill="1" applyBorder="1" applyAlignment="1">
      <alignment horizontal="center" vertical="center" wrapText="1"/>
    </xf>
    <xf numFmtId="0" fontId="35" fillId="34" borderId="61" xfId="0" applyFont="1" applyFill="1" applyBorder="1" applyAlignment="1">
      <alignment horizontal="center" vertical="center" wrapText="1"/>
    </xf>
    <xf numFmtId="0" fontId="35" fillId="34" borderId="6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20" fillId="0" borderId="21" xfId="0" applyFont="1" applyFill="1" applyBorder="1" applyAlignment="1" applyProtection="1">
      <alignment horizontal="center" wrapText="1"/>
      <protection locked="0"/>
    </xf>
    <xf numFmtId="0" fontId="20" fillId="0" borderId="58" xfId="0" applyFont="1" applyFill="1" applyBorder="1" applyAlignment="1" applyProtection="1">
      <alignment horizontal="center" wrapText="1"/>
      <protection locked="0"/>
    </xf>
    <xf numFmtId="0" fontId="20" fillId="0" borderId="27" xfId="0" applyFont="1" applyFill="1" applyBorder="1" applyAlignment="1" applyProtection="1">
      <alignment horizontal="center" wrapText="1"/>
      <protection locked="0"/>
    </xf>
    <xf numFmtId="0" fontId="15" fillId="33" borderId="0" xfId="0" applyFont="1" applyFill="1" applyBorder="1" applyAlignment="1" applyProtection="1">
      <alignment horizontal="center" vertical="center"/>
      <protection/>
    </xf>
    <xf numFmtId="49" fontId="26" fillId="0" borderId="17" xfId="0" applyNumberFormat="1" applyFont="1" applyFill="1" applyBorder="1" applyAlignment="1" applyProtection="1">
      <alignment horizontal="center" wrapText="1"/>
      <protection locked="0"/>
    </xf>
    <xf numFmtId="0" fontId="47" fillId="33" borderId="62" xfId="0" applyFont="1" applyFill="1" applyBorder="1" applyAlignment="1" applyProtection="1">
      <alignment horizontal="center" wrapText="1" readingOrder="2"/>
      <protection/>
    </xf>
    <xf numFmtId="0" fontId="47" fillId="33" borderId="14" xfId="0" applyFont="1" applyFill="1" applyBorder="1" applyAlignment="1" applyProtection="1">
      <alignment horizontal="center" wrapText="1" readingOrder="2"/>
      <protection/>
    </xf>
    <xf numFmtId="0" fontId="47" fillId="33" borderId="15" xfId="0" applyFont="1" applyFill="1" applyBorder="1" applyAlignment="1" applyProtection="1">
      <alignment horizontal="center" wrapText="1" readingOrder="2"/>
      <protection/>
    </xf>
    <xf numFmtId="0" fontId="47" fillId="33" borderId="0" xfId="0" applyFont="1" applyFill="1" applyBorder="1" applyAlignment="1" applyProtection="1">
      <alignment horizontal="center" wrapText="1" readingOrder="2"/>
      <protection/>
    </xf>
    <xf numFmtId="0" fontId="39" fillId="33" borderId="0" xfId="53" applyFont="1" applyFill="1" applyBorder="1" applyAlignment="1" applyProtection="1">
      <alignment horizontal="center" wrapText="1" readingOrder="2"/>
      <protection/>
    </xf>
    <xf numFmtId="0" fontId="10" fillId="33" borderId="0" xfId="0" applyFont="1" applyFill="1" applyBorder="1" applyAlignment="1" applyProtection="1">
      <alignment horizontal="center" wrapText="1" readingOrder="2"/>
      <protection/>
    </xf>
    <xf numFmtId="0" fontId="19" fillId="33" borderId="12" xfId="0" applyFont="1" applyFill="1" applyBorder="1" applyAlignment="1" applyProtection="1">
      <alignment horizontal="center" vertical="center"/>
      <protection/>
    </xf>
    <xf numFmtId="9" fontId="26" fillId="41" borderId="17" xfId="0" applyNumberFormat="1" applyFont="1" applyFill="1" applyBorder="1" applyAlignment="1" applyProtection="1">
      <alignment horizontal="center"/>
      <protection locked="0"/>
    </xf>
    <xf numFmtId="0" fontId="30" fillId="0" borderId="17" xfId="0" applyFont="1" applyFill="1" applyBorder="1" applyAlignment="1" applyProtection="1">
      <alignment horizontal="center"/>
      <protection locked="0"/>
    </xf>
    <xf numFmtId="14" fontId="26" fillId="0" borderId="17" xfId="0" applyNumberFormat="1" applyFont="1" applyFill="1" applyBorder="1" applyAlignment="1" applyProtection="1">
      <alignment horizontal="center"/>
      <protection locked="0"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9" fillId="33" borderId="11" xfId="0" applyNumberFormat="1" applyFont="1" applyFill="1" applyBorder="1" applyAlignment="1" applyProtection="1">
      <alignment horizontal="center" vertical="top" wrapText="1" readingOrder="2"/>
      <protection/>
    </xf>
    <xf numFmtId="0" fontId="9" fillId="33" borderId="12" xfId="0" applyNumberFormat="1" applyFont="1" applyFill="1" applyBorder="1" applyAlignment="1" applyProtection="1">
      <alignment horizontal="center" vertical="top" wrapText="1" readingOrder="2"/>
      <protection/>
    </xf>
    <xf numFmtId="0" fontId="9" fillId="33" borderId="12" xfId="0" applyNumberFormat="1" applyFont="1" applyFill="1" applyBorder="1" applyAlignment="1" applyProtection="1">
      <alignment horizontal="center" wrapText="1" readingOrder="2"/>
      <protection/>
    </xf>
    <xf numFmtId="0" fontId="9" fillId="33" borderId="0" xfId="0" applyNumberFormat="1" applyFont="1" applyFill="1" applyBorder="1" applyAlignment="1" applyProtection="1">
      <alignment horizontal="center" wrapText="1" readingOrder="2"/>
      <protection/>
    </xf>
    <xf numFmtId="0" fontId="9" fillId="33" borderId="30" xfId="0" applyNumberFormat="1" applyFont="1" applyFill="1" applyBorder="1" applyAlignment="1" applyProtection="1">
      <alignment horizontal="center" vertical="top" wrapText="1" readingOrder="2"/>
      <protection/>
    </xf>
    <xf numFmtId="0" fontId="9" fillId="33" borderId="0" xfId="0" applyNumberFormat="1" applyFont="1" applyFill="1" applyBorder="1" applyAlignment="1" applyProtection="1">
      <alignment horizontal="center" vertical="top" wrapText="1" readingOrder="2"/>
      <protection/>
    </xf>
    <xf numFmtId="0" fontId="32" fillId="33" borderId="28" xfId="0" applyNumberFormat="1" applyFont="1" applyFill="1" applyBorder="1" applyAlignment="1" applyProtection="1">
      <alignment horizontal="right" vertical="top" wrapText="1" readingOrder="2"/>
      <protection/>
    </xf>
    <xf numFmtId="0" fontId="32" fillId="33" borderId="22" xfId="0" applyNumberFormat="1" applyFont="1" applyFill="1" applyBorder="1" applyAlignment="1" applyProtection="1">
      <alignment horizontal="right" vertical="top" wrapText="1" readingOrder="2"/>
      <protection/>
    </xf>
    <xf numFmtId="14" fontId="26" fillId="0" borderId="21" xfId="0" applyNumberFormat="1" applyFont="1" applyFill="1" applyBorder="1" applyAlignment="1" applyProtection="1">
      <alignment horizontal="center"/>
      <protection locked="0"/>
    </xf>
    <xf numFmtId="14" fontId="26" fillId="0" borderId="27" xfId="0" applyNumberFormat="1" applyFont="1" applyFill="1" applyBorder="1" applyAlignment="1" applyProtection="1">
      <alignment horizontal="center"/>
      <protection locked="0"/>
    </xf>
    <xf numFmtId="0" fontId="24" fillId="33" borderId="58" xfId="0" applyFont="1" applyFill="1" applyBorder="1" applyAlignment="1" applyProtection="1">
      <alignment horizontal="center"/>
      <protection/>
    </xf>
    <xf numFmtId="0" fontId="17" fillId="33" borderId="36" xfId="0" applyFont="1" applyFill="1" applyBorder="1" applyAlignment="1" applyProtection="1">
      <alignment horizontal="center" readingOrder="2"/>
      <protection/>
    </xf>
    <xf numFmtId="0" fontId="17" fillId="33" borderId="37" xfId="0" applyFont="1" applyFill="1" applyBorder="1" applyAlignment="1" applyProtection="1">
      <alignment horizontal="center" readingOrder="2"/>
      <protection/>
    </xf>
    <xf numFmtId="0" fontId="17" fillId="33" borderId="63" xfId="0" applyFont="1" applyFill="1" applyBorder="1" applyAlignment="1" applyProtection="1">
      <alignment horizontal="center" readingOrder="2"/>
      <protection/>
    </xf>
    <xf numFmtId="0" fontId="9" fillId="35" borderId="30" xfId="0" applyNumberFormat="1" applyFont="1" applyFill="1" applyBorder="1" applyAlignment="1" applyProtection="1">
      <alignment horizontal="center" wrapText="1" readingOrder="2"/>
      <protection locked="0"/>
    </xf>
    <xf numFmtId="0" fontId="9" fillId="35" borderId="0" xfId="0" applyNumberFormat="1" applyFont="1" applyFill="1" applyBorder="1" applyAlignment="1" applyProtection="1">
      <alignment horizontal="center" wrapText="1" readingOrder="2"/>
      <protection locked="0"/>
    </xf>
    <xf numFmtId="0" fontId="9" fillId="35" borderId="64" xfId="0" applyNumberFormat="1" applyFont="1" applyFill="1" applyBorder="1" applyAlignment="1" applyProtection="1">
      <alignment horizontal="center" wrapText="1" readingOrder="2"/>
      <protection locked="0"/>
    </xf>
    <xf numFmtId="0" fontId="9" fillId="35" borderId="19" xfId="0" applyNumberFormat="1" applyFont="1" applyFill="1" applyBorder="1" applyAlignment="1" applyProtection="1">
      <alignment horizontal="center" wrapText="1" readingOrder="2"/>
      <protection locked="0"/>
    </xf>
    <xf numFmtId="14" fontId="9" fillId="35" borderId="0" xfId="0" applyNumberFormat="1" applyFont="1" applyFill="1" applyBorder="1" applyAlignment="1" applyProtection="1">
      <alignment horizontal="center" wrapText="1" readingOrder="2"/>
      <protection locked="0"/>
    </xf>
    <xf numFmtId="9" fontId="26" fillId="0" borderId="17" xfId="0" applyNumberFormat="1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wrapText="1" readingOrder="2"/>
      <protection locked="0"/>
    </xf>
    <xf numFmtId="0" fontId="9" fillId="0" borderId="56" xfId="0" applyNumberFormat="1" applyFont="1" applyFill="1" applyBorder="1" applyAlignment="1" applyProtection="1">
      <alignment horizontal="center" wrapText="1" readingOrder="2"/>
      <protection locked="0"/>
    </xf>
    <xf numFmtId="0" fontId="15" fillId="33" borderId="28" xfId="0" applyFont="1" applyFill="1" applyBorder="1" applyAlignment="1" applyProtection="1">
      <alignment horizontal="right" vertical="top" wrapText="1" readingOrder="2"/>
      <protection/>
    </xf>
    <xf numFmtId="0" fontId="15" fillId="33" borderId="22" xfId="0" applyFont="1" applyFill="1" applyBorder="1" applyAlignment="1" applyProtection="1">
      <alignment horizontal="right" vertical="top" wrapText="1" readingOrder="2"/>
      <protection/>
    </xf>
    <xf numFmtId="0" fontId="15" fillId="33" borderId="29" xfId="0" applyFont="1" applyFill="1" applyBorder="1" applyAlignment="1" applyProtection="1">
      <alignment horizontal="right" vertical="top" wrapText="1" readingOrder="2"/>
      <protection/>
    </xf>
    <xf numFmtId="0" fontId="9" fillId="0" borderId="30" xfId="0" applyNumberFormat="1" applyFont="1" applyFill="1" applyBorder="1" applyAlignment="1" applyProtection="1">
      <alignment horizontal="center" wrapText="1" readingOrder="2"/>
      <protection locked="0"/>
    </xf>
    <xf numFmtId="0" fontId="9" fillId="0" borderId="0" xfId="0" applyNumberFormat="1" applyFont="1" applyFill="1" applyBorder="1" applyAlignment="1" applyProtection="1">
      <alignment horizontal="center" wrapText="1" readingOrder="2"/>
      <protection locked="0"/>
    </xf>
    <xf numFmtId="0" fontId="9" fillId="0" borderId="64" xfId="0" applyNumberFormat="1" applyFont="1" applyFill="1" applyBorder="1" applyAlignment="1" applyProtection="1">
      <alignment horizontal="center" wrapText="1" readingOrder="2"/>
      <protection locked="0"/>
    </xf>
    <xf numFmtId="0" fontId="9" fillId="0" borderId="19" xfId="0" applyNumberFormat="1" applyFont="1" applyFill="1" applyBorder="1" applyAlignment="1" applyProtection="1">
      <alignment horizontal="center" wrapText="1" readingOrder="2"/>
      <protection locked="0"/>
    </xf>
    <xf numFmtId="3" fontId="11" fillId="0" borderId="17" xfId="0" applyNumberFormat="1" applyFont="1" applyBorder="1" applyAlignment="1" applyProtection="1">
      <alignment horizontal="center" vertical="center"/>
      <protection/>
    </xf>
    <xf numFmtId="0" fontId="22" fillId="33" borderId="3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0" fontId="33" fillId="33" borderId="47" xfId="0" applyFont="1" applyFill="1" applyBorder="1" applyAlignment="1" applyProtection="1">
      <alignment horizontal="center"/>
      <protection/>
    </xf>
    <xf numFmtId="0" fontId="33" fillId="33" borderId="48" xfId="0" applyFont="1" applyFill="1" applyBorder="1" applyAlignment="1" applyProtection="1">
      <alignment horizontal="center"/>
      <protection/>
    </xf>
    <xf numFmtId="0" fontId="33" fillId="33" borderId="49" xfId="0" applyFont="1" applyFill="1" applyBorder="1" applyAlignment="1" applyProtection="1">
      <alignment horizontal="center"/>
      <protection/>
    </xf>
    <xf numFmtId="0" fontId="14" fillId="35" borderId="17" xfId="0" applyFont="1" applyFill="1" applyBorder="1" applyAlignment="1" applyProtection="1">
      <alignment horizontal="center" wrapText="1"/>
      <protection/>
    </xf>
    <xf numFmtId="0" fontId="14" fillId="33" borderId="17" xfId="0" applyFont="1" applyFill="1" applyBorder="1" applyAlignment="1" applyProtection="1">
      <alignment horizontal="center" vertical="center" readingOrder="2"/>
      <protection/>
    </xf>
    <xf numFmtId="0" fontId="14" fillId="33" borderId="17" xfId="0" applyFont="1" applyFill="1" applyBorder="1" applyAlignment="1" applyProtection="1">
      <alignment horizontal="center" vertical="center" wrapText="1" readingOrder="2"/>
      <protection/>
    </xf>
    <xf numFmtId="0" fontId="14" fillId="34" borderId="17" xfId="0" applyFont="1" applyFill="1" applyBorder="1" applyAlignment="1" applyProtection="1">
      <alignment horizontal="center" vertical="center" wrapText="1" readingOrder="2"/>
      <protection/>
    </xf>
    <xf numFmtId="49" fontId="27" fillId="34" borderId="14" xfId="0" applyNumberFormat="1" applyFont="1" applyFill="1" applyBorder="1" applyAlignment="1" applyProtection="1">
      <alignment horizontal="right"/>
      <protection/>
    </xf>
    <xf numFmtId="49" fontId="27" fillId="34" borderId="65" xfId="0" applyNumberFormat="1" applyFont="1" applyFill="1" applyBorder="1" applyAlignment="1" applyProtection="1">
      <alignment horizontal="right"/>
      <protection/>
    </xf>
    <xf numFmtId="0" fontId="23" fillId="33" borderId="49" xfId="0" applyFont="1" applyFill="1" applyBorder="1" applyAlignment="1" applyProtection="1">
      <alignment horizontal="center" vertical="center" wrapText="1"/>
      <protection/>
    </xf>
    <xf numFmtId="0" fontId="23" fillId="33" borderId="25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horizontal="center" vertical="center" wrapText="1"/>
      <protection/>
    </xf>
    <xf numFmtId="0" fontId="23" fillId="33" borderId="47" xfId="0" applyFont="1" applyFill="1" applyBorder="1" applyAlignment="1" applyProtection="1">
      <alignment horizontal="center" vertical="center" wrapText="1"/>
      <protection/>
    </xf>
    <xf numFmtId="0" fontId="23" fillId="33" borderId="34" xfId="0" applyFont="1" applyFill="1" applyBorder="1" applyAlignment="1" applyProtection="1">
      <alignment horizontal="center" vertical="center" wrapText="1"/>
      <protection/>
    </xf>
    <xf numFmtId="0" fontId="23" fillId="33" borderId="48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horizontal="center" vertical="center" wrapText="1"/>
      <protection/>
    </xf>
    <xf numFmtId="0" fontId="23" fillId="33" borderId="48" xfId="0" applyFont="1" applyFill="1" applyBorder="1" applyAlignment="1" applyProtection="1">
      <alignment horizontal="center" vertical="center" wrapText="1" readingOrder="2"/>
      <protection/>
    </xf>
    <xf numFmtId="0" fontId="23" fillId="33" borderId="17" xfId="0" applyFont="1" applyFill="1" applyBorder="1" applyAlignment="1" applyProtection="1">
      <alignment horizontal="center" vertical="center" wrapText="1" readingOrder="2"/>
      <protection/>
    </xf>
    <xf numFmtId="0" fontId="33" fillId="33" borderId="66" xfId="0" applyFont="1" applyFill="1" applyBorder="1" applyAlignment="1" applyProtection="1">
      <alignment horizontal="center"/>
      <protection/>
    </xf>
    <xf numFmtId="0" fontId="33" fillId="33" borderId="67" xfId="0" applyFont="1" applyFill="1" applyBorder="1" applyAlignment="1" applyProtection="1">
      <alignment horizontal="center"/>
      <protection/>
    </xf>
    <xf numFmtId="0" fontId="33" fillId="33" borderId="68" xfId="0" applyFont="1" applyFill="1" applyBorder="1" applyAlignment="1" applyProtection="1">
      <alignment horizontal="center"/>
      <protection/>
    </xf>
    <xf numFmtId="49" fontId="27" fillId="34" borderId="32" xfId="0" applyNumberFormat="1" applyFont="1" applyFill="1" applyBorder="1" applyAlignment="1" applyProtection="1">
      <alignment horizontal="right"/>
      <protection/>
    </xf>
    <xf numFmtId="49" fontId="27" fillId="34" borderId="33" xfId="0" applyNumberFormat="1" applyFont="1" applyFill="1" applyBorder="1" applyAlignment="1" applyProtection="1">
      <alignment horizontal="right"/>
      <protection/>
    </xf>
    <xf numFmtId="0" fontId="14" fillId="33" borderId="39" xfId="0" applyFont="1" applyFill="1" applyBorder="1" applyAlignment="1" applyProtection="1">
      <alignment horizontal="center" vertical="center" readingOrder="2"/>
      <protection/>
    </xf>
    <xf numFmtId="0" fontId="14" fillId="33" borderId="39" xfId="0" applyFont="1" applyFill="1" applyBorder="1" applyAlignment="1" applyProtection="1">
      <alignment horizontal="center" vertical="center" wrapText="1" readingOrder="2"/>
      <protection/>
    </xf>
    <xf numFmtId="0" fontId="14" fillId="34" borderId="39" xfId="0" applyFont="1" applyFill="1" applyBorder="1" applyAlignment="1" applyProtection="1">
      <alignment horizontal="center" vertical="center" wrapText="1" readingOrder="2"/>
      <protection/>
    </xf>
    <xf numFmtId="0" fontId="14" fillId="33" borderId="25" xfId="0" applyFont="1" applyFill="1" applyBorder="1" applyAlignment="1" applyProtection="1">
      <alignment horizontal="center" vertical="center" wrapText="1"/>
      <protection/>
    </xf>
    <xf numFmtId="0" fontId="28" fillId="34" borderId="18" xfId="0" applyFont="1" applyFill="1" applyBorder="1" applyAlignment="1" applyProtection="1">
      <alignment horizontal="center"/>
      <protection/>
    </xf>
    <xf numFmtId="0" fontId="28" fillId="34" borderId="19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">
    <dxf>
      <font>
        <color indexed="47"/>
      </font>
      <fill>
        <patternFill>
          <bgColor indexed="47"/>
        </patternFill>
      </fill>
      <border>
        <left/>
        <right/>
        <top/>
        <bottom/>
      </border>
    </dxf>
    <dxf>
      <fill>
        <patternFill>
          <fgColor indexed="29"/>
          <bgColor indexed="44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fgColor indexed="29"/>
          <bgColor indexed="44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fgColor indexed="29"/>
          <bgColor indexed="44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fgColor indexed="29"/>
          <bgColor indexed="44"/>
        </patternFill>
      </fill>
    </dxf>
    <dxf>
      <font>
        <color auto="1"/>
      </font>
      <fill>
        <patternFill>
          <bgColor indexed="29"/>
        </patternFill>
      </fill>
    </dxf>
    <dxf>
      <font>
        <color indexed="47"/>
      </font>
    </dxf>
    <dxf>
      <font>
        <color indexed="22"/>
      </font>
      <fill>
        <patternFill>
          <bgColor indexed="22"/>
        </patternFill>
      </fill>
    </dxf>
    <dxf>
      <fill>
        <patternFill>
          <fgColor indexed="29"/>
          <bgColor indexed="44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fgColor indexed="29"/>
          <bgColor indexed="29"/>
        </patternFill>
      </fill>
    </dxf>
    <dxf>
      <font>
        <color auto="1"/>
      </font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rgb="FFFED8D8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22"/>
        </patternFill>
      </fill>
    </dxf>
    <dxf>
      <font>
        <color indexed="47"/>
      </font>
      <fill>
        <patternFill>
          <bgColor indexed="47"/>
        </patternFill>
      </fill>
    </dxf>
    <dxf>
      <font>
        <color indexed="22"/>
      </font>
    </dxf>
    <dxf>
      <font>
        <color indexed="47"/>
      </font>
      <fill>
        <patternFill>
          <bgColor indexed="47"/>
        </patternFill>
      </fill>
    </dxf>
    <dxf>
      <font>
        <color indexed="10"/>
      </font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rgb="FFFF0000"/>
      </font>
      <fill>
        <patternFill>
          <bgColor rgb="FFC0C0C0"/>
        </patternFill>
      </fill>
      <border/>
    </dxf>
    <dxf>
      <font>
        <color rgb="FFF2F2F2"/>
      </font>
      <fill>
        <patternFill>
          <bgColor rgb="FFF2F2F2"/>
        </patternFill>
      </fill>
      <border/>
    </dxf>
    <dxf>
      <font>
        <color rgb="FFC0C0C0"/>
      </font>
      <border/>
    </dxf>
    <dxf>
      <font>
        <color auto="1"/>
      </font>
      <fill>
        <patternFill>
          <bgColor rgb="FFA6CAF0"/>
        </patternFill>
      </fill>
      <border/>
    </dxf>
    <dxf>
      <font>
        <color auto="1"/>
      </font>
      <fill>
        <patternFill>
          <bgColor rgb="FFFF8080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ont>
        <color rgb="FFF2F2F2"/>
      </font>
      <border/>
    </dxf>
    <dxf>
      <font>
        <color rgb="FFF2F2F2"/>
      </font>
      <fill>
        <patternFill>
          <bgColor rgb="FFF2F2F2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2F2F2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K28"/>
  <sheetViews>
    <sheetView showGridLines="0" rightToLeft="1" tabSelected="1" zoomScale="63" zoomScaleNormal="63" zoomScalePageLayoutView="0" workbookViewId="0" topLeftCell="A1">
      <selection activeCell="B7" sqref="B7:K7"/>
    </sheetView>
  </sheetViews>
  <sheetFormatPr defaultColWidth="9.140625" defaultRowHeight="12.75"/>
  <cols>
    <col min="1" max="1" width="5.140625" style="2" customWidth="1"/>
    <col min="2" max="2" width="11.7109375" style="1" customWidth="1"/>
    <col min="3" max="3" width="35.421875" style="2" customWidth="1"/>
    <col min="4" max="4" width="11.7109375" style="2" customWidth="1"/>
    <col min="5" max="5" width="40.421875" style="2" customWidth="1"/>
    <col min="6" max="6" width="34.421875" style="2" customWidth="1"/>
    <col min="7" max="10" width="11.7109375" style="2" customWidth="1"/>
    <col min="11" max="11" width="9.00390625" style="2" customWidth="1"/>
    <col min="12" max="16384" width="9.140625" style="2" customWidth="1"/>
  </cols>
  <sheetData>
    <row r="1" ht="12.75"/>
    <row r="2" spans="1:11" ht="23.25" customHeight="1">
      <c r="A2" s="124"/>
      <c r="B2" s="262" t="s">
        <v>11</v>
      </c>
      <c r="C2" s="262"/>
      <c r="D2" s="262"/>
      <c r="E2" s="262"/>
      <c r="F2" s="262"/>
      <c r="G2" s="262"/>
      <c r="H2" s="262"/>
      <c r="I2" s="262"/>
      <c r="J2" s="262"/>
      <c r="K2" s="262"/>
    </row>
    <row r="3" spans="1:11" ht="29.25" customHeight="1">
      <c r="A3" s="124">
        <v>1</v>
      </c>
      <c r="B3" s="261" t="s">
        <v>80</v>
      </c>
      <c r="C3" s="261"/>
      <c r="D3" s="261"/>
      <c r="E3" s="261"/>
      <c r="F3" s="261"/>
      <c r="G3" s="261"/>
      <c r="H3" s="261"/>
      <c r="I3" s="261"/>
      <c r="J3" s="261"/>
      <c r="K3" s="261"/>
    </row>
    <row r="4" spans="1:11" ht="29.25" customHeight="1">
      <c r="A4" s="124"/>
      <c r="B4" s="261" t="s">
        <v>81</v>
      </c>
      <c r="C4" s="261"/>
      <c r="D4" s="261"/>
      <c r="E4" s="261"/>
      <c r="F4" s="261"/>
      <c r="G4" s="261"/>
      <c r="H4" s="261"/>
      <c r="I4" s="261"/>
      <c r="J4" s="261"/>
      <c r="K4" s="261"/>
    </row>
    <row r="5" spans="1:11" ht="29.25" customHeight="1">
      <c r="A5" s="124">
        <v>2</v>
      </c>
      <c r="B5" s="263" t="s">
        <v>149</v>
      </c>
      <c r="C5" s="263"/>
      <c r="D5" s="263"/>
      <c r="E5" s="263"/>
      <c r="F5" s="263"/>
      <c r="G5" s="263"/>
      <c r="H5" s="263"/>
      <c r="I5" s="263"/>
      <c r="J5" s="263"/>
      <c r="K5" s="263"/>
    </row>
    <row r="6" spans="1:11" ht="29.25" customHeight="1">
      <c r="A6" s="124"/>
      <c r="B6" s="263" t="s">
        <v>150</v>
      </c>
      <c r="C6" s="263"/>
      <c r="D6" s="263"/>
      <c r="E6" s="263"/>
      <c r="F6" s="263"/>
      <c r="G6" s="263"/>
      <c r="H6" s="263"/>
      <c r="I6" s="263"/>
      <c r="J6" s="263"/>
      <c r="K6" s="263"/>
    </row>
    <row r="7" spans="1:11" ht="29.25" customHeight="1">
      <c r="A7" s="124">
        <v>3</v>
      </c>
      <c r="B7" s="263" t="s">
        <v>82</v>
      </c>
      <c r="C7" s="263"/>
      <c r="D7" s="263"/>
      <c r="E7" s="263"/>
      <c r="F7" s="263"/>
      <c r="G7" s="263"/>
      <c r="H7" s="263"/>
      <c r="I7" s="263"/>
      <c r="J7" s="263"/>
      <c r="K7" s="263"/>
    </row>
    <row r="8" spans="1:11" ht="29.25" customHeight="1">
      <c r="A8" s="124"/>
      <c r="B8" s="263" t="s">
        <v>89</v>
      </c>
      <c r="C8" s="263"/>
      <c r="D8" s="263"/>
      <c r="E8" s="263"/>
      <c r="F8" s="263"/>
      <c r="G8" s="263"/>
      <c r="H8" s="263"/>
      <c r="I8" s="263"/>
      <c r="J8" s="263"/>
      <c r="K8" s="263"/>
    </row>
    <row r="9" spans="1:11" ht="29.25" customHeight="1">
      <c r="A9" s="124">
        <v>4</v>
      </c>
      <c r="B9" s="263" t="s">
        <v>83</v>
      </c>
      <c r="C9" s="263"/>
      <c r="D9" s="263"/>
      <c r="E9" s="263"/>
      <c r="F9" s="263"/>
      <c r="G9" s="263"/>
      <c r="H9" s="263"/>
      <c r="I9" s="263"/>
      <c r="J9" s="263"/>
      <c r="K9" s="263"/>
    </row>
    <row r="10" spans="1:11" ht="29.25" customHeight="1">
      <c r="A10" s="124"/>
      <c r="B10" s="263" t="s">
        <v>84</v>
      </c>
      <c r="C10" s="263"/>
      <c r="D10" s="263"/>
      <c r="E10" s="263"/>
      <c r="F10" s="263"/>
      <c r="G10" s="263"/>
      <c r="H10" s="263"/>
      <c r="I10" s="263"/>
      <c r="J10" s="263"/>
      <c r="K10" s="263"/>
    </row>
    <row r="11" spans="1:11" s="1" customFormat="1" ht="29.25" customHeight="1">
      <c r="A11" s="125">
        <v>5</v>
      </c>
      <c r="B11" s="263" t="s">
        <v>133</v>
      </c>
      <c r="C11" s="263"/>
      <c r="D11" s="263"/>
      <c r="E11" s="263"/>
      <c r="F11" s="263"/>
      <c r="G11" s="263"/>
      <c r="H11" s="263"/>
      <c r="I11" s="263"/>
      <c r="J11" s="263"/>
      <c r="K11" s="263"/>
    </row>
    <row r="12" spans="1:11" s="1" customFormat="1" ht="29.25" customHeight="1">
      <c r="A12" s="125"/>
      <c r="B12" s="263" t="s">
        <v>88</v>
      </c>
      <c r="C12" s="263"/>
      <c r="D12" s="263"/>
      <c r="E12" s="263"/>
      <c r="F12" s="263"/>
      <c r="G12" s="263"/>
      <c r="H12" s="263"/>
      <c r="I12" s="263"/>
      <c r="J12" s="263"/>
      <c r="K12" s="263"/>
    </row>
    <row r="13" spans="1:11" ht="29.25" customHeight="1">
      <c r="A13" s="124">
        <v>6</v>
      </c>
      <c r="B13" s="263" t="s">
        <v>85</v>
      </c>
      <c r="C13" s="263"/>
      <c r="D13" s="263"/>
      <c r="E13" s="263"/>
      <c r="F13" s="263"/>
      <c r="G13" s="263"/>
      <c r="H13" s="263"/>
      <c r="I13" s="263"/>
      <c r="J13" s="263"/>
      <c r="K13" s="263"/>
    </row>
    <row r="14" spans="1:11" ht="29.25" customHeight="1">
      <c r="A14" s="124"/>
      <c r="B14" s="263" t="s">
        <v>86</v>
      </c>
      <c r="C14" s="263"/>
      <c r="D14" s="263"/>
      <c r="E14" s="263"/>
      <c r="F14" s="263"/>
      <c r="G14" s="263"/>
      <c r="H14" s="263"/>
      <c r="I14" s="263"/>
      <c r="J14" s="263"/>
      <c r="K14" s="263"/>
    </row>
    <row r="15" spans="1:11" ht="29.25" customHeight="1">
      <c r="A15" s="124">
        <v>7</v>
      </c>
      <c r="B15" s="263" t="s">
        <v>148</v>
      </c>
      <c r="C15" s="263"/>
      <c r="D15" s="263"/>
      <c r="E15" s="263"/>
      <c r="F15" s="263"/>
      <c r="G15" s="263"/>
      <c r="H15" s="263"/>
      <c r="I15" s="263"/>
      <c r="J15" s="263"/>
      <c r="K15" s="263"/>
    </row>
    <row r="16" ht="23.25" customHeight="1"/>
    <row r="17" ht="12.75"/>
    <row r="18" ht="23.25">
      <c r="B18" s="243" t="s">
        <v>54</v>
      </c>
    </row>
    <row r="19" ht="12.75"/>
    <row r="20" spans="2:6" s="239" customFormat="1" ht="44.25" customHeight="1">
      <c r="B20" s="241" t="s">
        <v>4</v>
      </c>
      <c r="C20" s="241" t="s">
        <v>50</v>
      </c>
      <c r="D20" s="264" t="s">
        <v>134</v>
      </c>
      <c r="E20" s="264"/>
      <c r="F20" s="242" t="s">
        <v>97</v>
      </c>
    </row>
    <row r="21" spans="2:6" ht="34.5" customHeight="1">
      <c r="B21" s="240">
        <v>1</v>
      </c>
      <c r="C21" s="238" t="s">
        <v>51</v>
      </c>
      <c r="D21" s="260">
        <v>30000</v>
      </c>
      <c r="E21" s="260"/>
      <c r="F21" s="245">
        <v>1</v>
      </c>
    </row>
    <row r="22" spans="2:6" ht="34.5" customHeight="1">
      <c r="B22" s="240">
        <v>2</v>
      </c>
      <c r="C22" s="238" t="s">
        <v>98</v>
      </c>
      <c r="D22" s="260">
        <v>30000</v>
      </c>
      <c r="E22" s="260"/>
      <c r="F22" s="245">
        <v>1</v>
      </c>
    </row>
    <row r="23" spans="2:6" ht="34.5" customHeight="1">
      <c r="B23" s="240">
        <v>3</v>
      </c>
      <c r="C23" s="238" t="s">
        <v>99</v>
      </c>
      <c r="D23" s="260">
        <v>35000</v>
      </c>
      <c r="E23" s="260"/>
      <c r="F23" s="245">
        <v>0.5</v>
      </c>
    </row>
    <row r="24" spans="2:6" ht="34.5" customHeight="1">
      <c r="B24" s="240">
        <v>4</v>
      </c>
      <c r="C24" s="238" t="s">
        <v>100</v>
      </c>
      <c r="D24" s="260">
        <v>35000</v>
      </c>
      <c r="E24" s="260"/>
      <c r="F24" s="245">
        <v>0.75</v>
      </c>
    </row>
    <row r="25" spans="2:6" ht="34.5" customHeight="1">
      <c r="B25" s="240">
        <v>5</v>
      </c>
      <c r="C25" s="238" t="s">
        <v>101</v>
      </c>
      <c r="D25" s="260">
        <v>30000</v>
      </c>
      <c r="E25" s="260"/>
      <c r="F25" s="245">
        <v>1</v>
      </c>
    </row>
    <row r="26" spans="2:7" ht="34.5" customHeight="1">
      <c r="B26" s="240">
        <v>6</v>
      </c>
      <c r="C26" s="238" t="s">
        <v>52</v>
      </c>
      <c r="D26" s="260">
        <v>30000</v>
      </c>
      <c r="E26" s="260"/>
      <c r="F26" s="245">
        <v>0.333333333333</v>
      </c>
      <c r="G26" s="244" t="s">
        <v>102</v>
      </c>
    </row>
    <row r="27" spans="2:6" ht="34.5" customHeight="1">
      <c r="B27" s="240">
        <v>7</v>
      </c>
      <c r="C27" s="238" t="s">
        <v>53</v>
      </c>
      <c r="D27" s="260">
        <v>6000</v>
      </c>
      <c r="E27" s="260"/>
      <c r="F27" s="245">
        <v>1</v>
      </c>
    </row>
    <row r="28" spans="2:6" ht="37.5" customHeight="1">
      <c r="B28" s="240">
        <v>8</v>
      </c>
      <c r="C28" s="238" t="s">
        <v>141</v>
      </c>
      <c r="D28" s="260">
        <v>42000</v>
      </c>
      <c r="E28" s="260"/>
      <c r="F28" s="245">
        <v>1</v>
      </c>
    </row>
  </sheetData>
  <sheetProtection password="CF66" sheet="1" objects="1" scenarios="1"/>
  <mergeCells count="23">
    <mergeCell ref="D26:E26"/>
    <mergeCell ref="D27:E27"/>
    <mergeCell ref="D20:E20"/>
    <mergeCell ref="D21:E21"/>
    <mergeCell ref="D22:E22"/>
    <mergeCell ref="D23:E23"/>
    <mergeCell ref="D24:E24"/>
    <mergeCell ref="B12:K12"/>
    <mergeCell ref="B7:K7"/>
    <mergeCell ref="B9:K9"/>
    <mergeCell ref="B14:K14"/>
    <mergeCell ref="B8:K8"/>
    <mergeCell ref="D25:E25"/>
    <mergeCell ref="D28:E28"/>
    <mergeCell ref="B3:K3"/>
    <mergeCell ref="B4:K4"/>
    <mergeCell ref="B2:K2"/>
    <mergeCell ref="B6:K6"/>
    <mergeCell ref="B5:K5"/>
    <mergeCell ref="B15:K15"/>
    <mergeCell ref="B13:K13"/>
    <mergeCell ref="B10:K10"/>
    <mergeCell ref="B11:K11"/>
  </mergeCells>
  <printOptions/>
  <pageMargins left="0.75" right="0.75" top="1" bottom="1" header="0.5" footer="0.5"/>
  <pageSetup fitToHeight="1" fitToWidth="1" horizontalDpi="600" verticalDpi="600" orientation="landscape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R102"/>
  <sheetViews>
    <sheetView rightToLeft="1" zoomScale="75" zoomScaleNormal="75" zoomScalePageLayoutView="0" workbookViewId="0" topLeftCell="A10">
      <selection activeCell="A1" sqref="A1:E2"/>
    </sheetView>
  </sheetViews>
  <sheetFormatPr defaultColWidth="9.140625" defaultRowHeight="26.25" customHeight="1"/>
  <cols>
    <col min="1" max="1" width="4.00390625" style="12" customWidth="1"/>
    <col min="2" max="2" width="30.8515625" style="12" bestFit="1" customWidth="1"/>
    <col min="3" max="3" width="27.57421875" style="12" bestFit="1" customWidth="1"/>
    <col min="4" max="4" width="15.57421875" style="12" customWidth="1"/>
    <col min="5" max="8" width="20.28125" style="12" customWidth="1"/>
    <col min="9" max="9" width="5.28125" style="12" customWidth="1"/>
    <col min="10" max="10" width="15.7109375" style="12" customWidth="1"/>
    <col min="11" max="16384" width="9.140625" style="12" customWidth="1"/>
  </cols>
  <sheetData>
    <row r="1" spans="1:9" ht="20.25" customHeight="1">
      <c r="A1" s="281" t="s">
        <v>139</v>
      </c>
      <c r="B1" s="282"/>
      <c r="C1" s="282"/>
      <c r="D1" s="282"/>
      <c r="E1" s="282"/>
      <c r="F1" s="11"/>
      <c r="G1" s="303" t="s">
        <v>10</v>
      </c>
      <c r="H1" s="304"/>
      <c r="I1" s="305"/>
    </row>
    <row r="2" spans="1:9" ht="26.25" customHeight="1">
      <c r="A2" s="283"/>
      <c r="B2" s="284"/>
      <c r="C2" s="284"/>
      <c r="D2" s="284"/>
      <c r="E2" s="284"/>
      <c r="F2" s="14"/>
      <c r="G2" s="265" t="s">
        <v>145</v>
      </c>
      <c r="H2" s="266"/>
      <c r="I2" s="259" t="s">
        <v>146</v>
      </c>
    </row>
    <row r="3" spans="1:9" ht="26.25" customHeight="1">
      <c r="A3" s="235" t="s">
        <v>140</v>
      </c>
      <c r="B3" s="285"/>
      <c r="C3" s="286"/>
      <c r="D3" s="237"/>
      <c r="E3" s="236"/>
      <c r="F3" s="14"/>
      <c r="G3" s="267" t="s">
        <v>147</v>
      </c>
      <c r="H3" s="268"/>
      <c r="I3" s="269"/>
    </row>
    <row r="4" spans="1:9" ht="26.25" customHeight="1">
      <c r="A4" s="13"/>
      <c r="B4" s="14"/>
      <c r="C4" s="14"/>
      <c r="D4" s="14"/>
      <c r="E4" s="14"/>
      <c r="F4" s="14"/>
      <c r="G4" s="14"/>
      <c r="H4" s="14"/>
      <c r="I4" s="15"/>
    </row>
    <row r="5" spans="1:10" ht="33.75" customHeight="1">
      <c r="A5" s="13"/>
      <c r="B5" s="14"/>
      <c r="C5" s="14"/>
      <c r="D5" s="14"/>
      <c r="E5" s="110" t="s">
        <v>56</v>
      </c>
      <c r="F5" s="16"/>
      <c r="G5" s="14"/>
      <c r="H5" s="14"/>
      <c r="I5" s="15"/>
      <c r="J5" s="14"/>
    </row>
    <row r="6" spans="1:10" ht="33.75" customHeight="1">
      <c r="A6" s="13"/>
      <c r="B6" s="14"/>
      <c r="C6" s="14"/>
      <c r="D6" s="17"/>
      <c r="E6" s="109" t="s">
        <v>78</v>
      </c>
      <c r="F6" s="18"/>
      <c r="G6" s="14"/>
      <c r="H6" s="14"/>
      <c r="I6" s="15"/>
      <c r="J6" s="14"/>
    </row>
    <row r="7" spans="1:9" s="22" customFormat="1" ht="33.75" customHeight="1">
      <c r="A7" s="19"/>
      <c r="B7" s="20"/>
      <c r="C7" s="291" t="s">
        <v>71</v>
      </c>
      <c r="D7" s="291"/>
      <c r="E7" s="246"/>
      <c r="F7" s="291" t="s">
        <v>135</v>
      </c>
      <c r="G7" s="291"/>
      <c r="H7" s="20"/>
      <c r="I7" s="21"/>
    </row>
    <row r="8" spans="1:9" s="91" customFormat="1" ht="42" customHeight="1">
      <c r="A8" s="98"/>
      <c r="B8" s="99"/>
      <c r="C8" s="280"/>
      <c r="D8" s="280"/>
      <c r="E8" s="20"/>
      <c r="F8" s="280"/>
      <c r="G8" s="280"/>
      <c r="H8" s="103"/>
      <c r="I8" s="101"/>
    </row>
    <row r="9" spans="1:9" ht="9.75" customHeight="1">
      <c r="A9" s="13"/>
      <c r="B9" s="14"/>
      <c r="C9" s="14"/>
      <c r="D9" s="14"/>
      <c r="E9" s="14"/>
      <c r="F9" s="14"/>
      <c r="G9" s="23"/>
      <c r="H9" s="23"/>
      <c r="I9" s="15"/>
    </row>
    <row r="10" spans="1:9" s="22" customFormat="1" ht="33.75" customHeight="1">
      <c r="A10" s="19"/>
      <c r="B10" s="20"/>
      <c r="C10" s="279" t="s">
        <v>72</v>
      </c>
      <c r="D10" s="279"/>
      <c r="E10" s="279"/>
      <c r="F10" s="279"/>
      <c r="G10" s="279"/>
      <c r="H10" s="20"/>
      <c r="I10" s="21"/>
    </row>
    <row r="11" spans="1:9" s="34" customFormat="1" ht="44.25" customHeight="1">
      <c r="A11" s="28"/>
      <c r="B11" s="90"/>
      <c r="C11" s="276"/>
      <c r="D11" s="277"/>
      <c r="E11" s="277"/>
      <c r="F11" s="277"/>
      <c r="G11" s="278"/>
      <c r="H11" s="90"/>
      <c r="I11" s="33"/>
    </row>
    <row r="12" spans="1:9" ht="11.25" customHeight="1">
      <c r="A12" s="13"/>
      <c r="B12" s="14"/>
      <c r="C12" s="14"/>
      <c r="D12" s="14"/>
      <c r="E12" s="14"/>
      <c r="F12" s="14"/>
      <c r="G12" s="23"/>
      <c r="H12" s="23"/>
      <c r="I12" s="15"/>
    </row>
    <row r="13" spans="1:9" ht="30.75" customHeight="1">
      <c r="A13" s="13"/>
      <c r="B13" s="14"/>
      <c r="C13" s="275" t="s">
        <v>31</v>
      </c>
      <c r="D13" s="275"/>
      <c r="E13" s="24"/>
      <c r="F13" s="275" t="s">
        <v>24</v>
      </c>
      <c r="G13" s="275"/>
      <c r="H13" s="18"/>
      <c r="I13" s="15"/>
    </row>
    <row r="14" spans="1:9" s="91" customFormat="1" ht="36" customHeight="1">
      <c r="A14" s="98"/>
      <c r="B14" s="99"/>
      <c r="C14" s="289"/>
      <c r="D14" s="289"/>
      <c r="E14" s="100"/>
      <c r="F14" s="290"/>
      <c r="G14" s="290"/>
      <c r="H14" s="99"/>
      <c r="I14" s="101"/>
    </row>
    <row r="15" spans="1:9" ht="3" customHeight="1">
      <c r="A15" s="13"/>
      <c r="B15" s="14"/>
      <c r="C15" s="25"/>
      <c r="D15" s="18"/>
      <c r="E15" s="18"/>
      <c r="F15" s="14"/>
      <c r="G15" s="14"/>
      <c r="H15" s="14"/>
      <c r="I15" s="15"/>
    </row>
    <row r="16" spans="1:9" ht="31.5" customHeight="1">
      <c r="A16" s="13"/>
      <c r="B16" s="14"/>
      <c r="C16" s="275" t="s">
        <v>136</v>
      </c>
      <c r="D16" s="275"/>
      <c r="E16" s="24"/>
      <c r="F16" s="275" t="s">
        <v>137</v>
      </c>
      <c r="G16" s="275"/>
      <c r="H16" s="14"/>
      <c r="I16" s="15"/>
    </row>
    <row r="17" spans="1:9" s="91" customFormat="1" ht="35.25" customHeight="1">
      <c r="A17" s="98"/>
      <c r="B17" s="99"/>
      <c r="C17" s="290"/>
      <c r="D17" s="290"/>
      <c r="E17" s="100"/>
      <c r="F17" s="290"/>
      <c r="G17" s="290"/>
      <c r="H17" s="99"/>
      <c r="I17" s="101"/>
    </row>
    <row r="18" spans="1:9" ht="11.25" customHeight="1">
      <c r="A18" s="13"/>
      <c r="B18" s="14"/>
      <c r="C18" s="25"/>
      <c r="D18" s="18"/>
      <c r="E18" s="18"/>
      <c r="F18" s="14"/>
      <c r="G18" s="14"/>
      <c r="H18" s="14"/>
      <c r="I18" s="15"/>
    </row>
    <row r="19" spans="1:9" ht="30.75" customHeight="1">
      <c r="A19" s="13"/>
      <c r="B19" s="14"/>
      <c r="C19" s="275" t="s">
        <v>25</v>
      </c>
      <c r="D19" s="287"/>
      <c r="E19" s="18"/>
      <c r="F19" s="275" t="s">
        <v>103</v>
      </c>
      <c r="G19" s="287"/>
      <c r="H19" s="14"/>
      <c r="I19" s="15"/>
    </row>
    <row r="20" spans="1:9" s="91" customFormat="1" ht="33.75" customHeight="1">
      <c r="A20" s="98"/>
      <c r="B20" s="99"/>
      <c r="C20" s="311"/>
      <c r="D20" s="311"/>
      <c r="E20" s="99"/>
      <c r="F20" s="288" t="s">
        <v>106</v>
      </c>
      <c r="G20" s="288"/>
      <c r="H20" s="99"/>
      <c r="I20" s="101"/>
    </row>
    <row r="21" spans="1:9" ht="20.25">
      <c r="A21" s="13"/>
      <c r="B21" s="14"/>
      <c r="C21" s="14"/>
      <c r="D21" s="14"/>
      <c r="E21" s="14"/>
      <c r="F21" s="302" t="s">
        <v>142</v>
      </c>
      <c r="G21" s="302"/>
      <c r="H21" s="14"/>
      <c r="I21" s="15"/>
    </row>
    <row r="22" spans="1:9" s="91" customFormat="1" ht="33.75" customHeight="1">
      <c r="A22" s="98"/>
      <c r="B22" s="99"/>
      <c r="C22" s="99"/>
      <c r="D22" s="99"/>
      <c r="E22" s="256"/>
      <c r="F22" s="300"/>
      <c r="G22" s="301"/>
      <c r="H22" s="99"/>
      <c r="I22" s="101"/>
    </row>
    <row r="23" spans="1:9" ht="26.25" customHeight="1">
      <c r="A23" s="13"/>
      <c r="B23" s="312" t="s">
        <v>32</v>
      </c>
      <c r="C23" s="312"/>
      <c r="D23" s="312"/>
      <c r="E23" s="312"/>
      <c r="F23" s="312"/>
      <c r="G23" s="312"/>
      <c r="H23" s="312"/>
      <c r="I23" s="15"/>
    </row>
    <row r="24" spans="1:9" ht="13.5" customHeight="1">
      <c r="A24" s="13"/>
      <c r="B24" s="14"/>
      <c r="C24" s="26"/>
      <c r="D24" s="14"/>
      <c r="E24" s="14"/>
      <c r="F24" s="14"/>
      <c r="G24" s="14"/>
      <c r="H24" s="14"/>
      <c r="I24" s="15"/>
    </row>
    <row r="25" spans="1:9" s="56" customFormat="1" ht="93">
      <c r="A25" s="54"/>
      <c r="B25" s="57" t="s">
        <v>42</v>
      </c>
      <c r="C25" s="27" t="s">
        <v>63</v>
      </c>
      <c r="D25" s="27" t="s">
        <v>60</v>
      </c>
      <c r="E25" s="27" t="s">
        <v>27</v>
      </c>
      <c r="F25" s="27" t="s">
        <v>28</v>
      </c>
      <c r="G25" s="27" t="s">
        <v>29</v>
      </c>
      <c r="H25" s="27" t="s">
        <v>30</v>
      </c>
      <c r="I25" s="55"/>
    </row>
    <row r="26" spans="1:9" s="34" customFormat="1" ht="36" customHeight="1">
      <c r="A26" s="28"/>
      <c r="B26" s="29" t="s">
        <v>26</v>
      </c>
      <c r="C26" s="30"/>
      <c r="D26" s="31" t="str">
        <f>IF((COUNTA('כח אדם'!B4:I38)&gt;0),"כן","לא")</f>
        <v>לא</v>
      </c>
      <c r="E26" s="32">
        <f>'כח אדם'!L41</f>
        <v>0</v>
      </c>
      <c r="F26" s="32">
        <f aca="true" t="shared" si="0" ref="F26:F31">E26+C26</f>
        <v>0</v>
      </c>
      <c r="G26" s="32">
        <f>IF(COUNTA(B43,E43)=2,'כח אדם'!Q41,0)</f>
        <v>0</v>
      </c>
      <c r="H26" s="32">
        <f aca="true" t="shared" si="1" ref="H26:H31">IF(COUNTA($B$43,$E$43)=2,C26+G26,0)</f>
        <v>0</v>
      </c>
      <c r="I26" s="33"/>
    </row>
    <row r="27" spans="1:9" s="34" customFormat="1" ht="36" customHeight="1">
      <c r="A27" s="28"/>
      <c r="B27" s="29" t="s">
        <v>13</v>
      </c>
      <c r="C27" s="30"/>
      <c r="D27" s="31" t="str">
        <f>IF((COUNTA(חומרים!B6:E25)&gt;0),"כן","לא")</f>
        <v>לא</v>
      </c>
      <c r="E27" s="32">
        <f>חומרים!F28</f>
        <v>0</v>
      </c>
      <c r="F27" s="32">
        <f t="shared" si="0"/>
        <v>0</v>
      </c>
      <c r="G27" s="32">
        <f>IF(COUNTA(B43,E43)=2,חומרים!J28,0)</f>
        <v>0</v>
      </c>
      <c r="H27" s="32">
        <f t="shared" si="1"/>
        <v>0</v>
      </c>
      <c r="I27" s="33"/>
    </row>
    <row r="28" spans="1:9" s="34" customFormat="1" ht="36" customHeight="1">
      <c r="A28" s="28"/>
      <c r="B28" s="29" t="s">
        <v>14</v>
      </c>
      <c r="C28" s="30"/>
      <c r="D28" s="31" t="str">
        <f>IF((COUNTA('קבלני משנה בישראל'!B6:E25)&gt;0),"כן","לא")</f>
        <v>לא</v>
      </c>
      <c r="E28" s="32">
        <f>'קבלני משנה בישראל'!F26</f>
        <v>0</v>
      </c>
      <c r="F28" s="32">
        <f t="shared" si="0"/>
        <v>0</v>
      </c>
      <c r="G28" s="32">
        <f>IF(COUNTA(B43,E43)=2,'קבלני משנה בישראל'!J26,0)</f>
        <v>0</v>
      </c>
      <c r="H28" s="32">
        <f t="shared" si="1"/>
        <v>0</v>
      </c>
      <c r="I28" s="33"/>
    </row>
    <row r="29" spans="1:9" s="34" customFormat="1" ht="36" customHeight="1">
      <c r="A29" s="28"/>
      <c r="B29" s="29" t="s">
        <v>15</v>
      </c>
      <c r="C29" s="30"/>
      <c r="D29" s="31" t="str">
        <f>IF((COUNTA('קבלני משנה חוץ לארץ'!B6:E25)&gt;0),"כן","לא")</f>
        <v>לא</v>
      </c>
      <c r="E29" s="32">
        <f>'קבלני משנה חוץ לארץ'!F26</f>
        <v>0</v>
      </c>
      <c r="F29" s="32">
        <f t="shared" si="0"/>
        <v>0</v>
      </c>
      <c r="G29" s="32">
        <f>IF(COUNTA(B43,E43)=2,'קבלני משנה חוץ לארץ'!J26,0)</f>
        <v>0</v>
      </c>
      <c r="H29" s="32">
        <f t="shared" si="1"/>
        <v>0</v>
      </c>
      <c r="I29" s="33"/>
    </row>
    <row r="30" spans="1:9" s="34" customFormat="1" ht="36" customHeight="1">
      <c r="A30" s="28"/>
      <c r="B30" s="29" t="s">
        <v>16</v>
      </c>
      <c r="C30" s="30"/>
      <c r="D30" s="31" t="str">
        <f>IF((COUNTA('ציוד '!B6:G25)&gt;0),"כן","לא")</f>
        <v>לא</v>
      </c>
      <c r="E30" s="32">
        <f>'ציוד '!I26</f>
        <v>0</v>
      </c>
      <c r="F30" s="32">
        <f t="shared" si="0"/>
        <v>0</v>
      </c>
      <c r="G30" s="32">
        <f>IF(COUNTA(B43,E43)=2,'ציוד '!M26,0)</f>
        <v>0</v>
      </c>
      <c r="H30" s="32">
        <f t="shared" si="1"/>
        <v>0</v>
      </c>
      <c r="I30" s="33"/>
    </row>
    <row r="31" spans="1:9" s="34" customFormat="1" ht="36" customHeight="1">
      <c r="A31" s="28"/>
      <c r="B31" s="29" t="s">
        <v>17</v>
      </c>
      <c r="C31" s="30"/>
      <c r="D31" s="31" t="str">
        <f>IF((COUNTA('שונות ופטנטים'!B6:D25)&gt;0),"כן","לא")</f>
        <v>לא</v>
      </c>
      <c r="E31" s="32">
        <f>'שונות ופטנטים'!E26</f>
        <v>0</v>
      </c>
      <c r="F31" s="32">
        <f t="shared" si="0"/>
        <v>0</v>
      </c>
      <c r="G31" s="32">
        <f>IF(COUNTA(B43,E43)=2,'שונות ופטנטים'!I26,0)</f>
        <v>0</v>
      </c>
      <c r="H31" s="32">
        <f t="shared" si="1"/>
        <v>0</v>
      </c>
      <c r="I31" s="33"/>
    </row>
    <row r="32" spans="1:9" s="34" customFormat="1" ht="42.75" customHeight="1">
      <c r="A32" s="28"/>
      <c r="B32" s="234" t="s">
        <v>132</v>
      </c>
      <c r="C32" s="30"/>
      <c r="D32" s="31" t="str">
        <f>IF((COUNTA('ציוד יעודי (תוכניות מגנ"ט)'!B6:E25)&gt;0),"כן","לא")</f>
        <v>לא</v>
      </c>
      <c r="E32" s="32">
        <f>IF(D66=20,'ציוד יעודי (תוכניות מגנ"ט)'!F26,0)</f>
        <v>0</v>
      </c>
      <c r="F32" s="32">
        <f>IF(D66=20,E32+C32,0)</f>
        <v>0</v>
      </c>
      <c r="G32" s="32">
        <f>IF(D66=20,IF(COUNTA(B43,E43)=2,'ציוד יעודי (תוכניות מגנ"ט)'!J26,0),0)</f>
        <v>0</v>
      </c>
      <c r="H32" s="32">
        <f>IF(D66=20,IF(COUNTA($B$43,$E$43)=2,C32+G32,0),0)</f>
        <v>0</v>
      </c>
      <c r="I32" s="33"/>
    </row>
    <row r="33" spans="1:9" s="34" customFormat="1" ht="36" customHeight="1">
      <c r="A33" s="28"/>
      <c r="B33" s="35" t="s">
        <v>2</v>
      </c>
      <c r="C33" s="130">
        <f aca="true" t="shared" si="2" ref="C33:H33">IF($D$66=20,SUM(C26:C32),SUM(C26:C31))</f>
        <v>0</v>
      </c>
      <c r="D33" s="130">
        <f t="shared" si="2"/>
        <v>0</v>
      </c>
      <c r="E33" s="130">
        <f t="shared" si="2"/>
        <v>0</v>
      </c>
      <c r="F33" s="130">
        <f t="shared" si="2"/>
        <v>0</v>
      </c>
      <c r="G33" s="130">
        <f t="shared" si="2"/>
        <v>0</v>
      </c>
      <c r="H33" s="130">
        <f t="shared" si="2"/>
        <v>0</v>
      </c>
      <c r="I33" s="33"/>
    </row>
    <row r="34" spans="1:9" ht="26.25" customHeight="1">
      <c r="A34" s="13"/>
      <c r="B34" s="14"/>
      <c r="C34" s="14"/>
      <c r="D34" s="14"/>
      <c r="E34" s="14"/>
      <c r="F34" s="14"/>
      <c r="G34" s="14"/>
      <c r="H34" s="14"/>
      <c r="I34" s="15"/>
    </row>
    <row r="35" spans="1:9" ht="33.75" customHeight="1">
      <c r="A35" s="13"/>
      <c r="B35" s="315" t="s">
        <v>62</v>
      </c>
      <c r="C35" s="316"/>
      <c r="D35" s="316"/>
      <c r="E35" s="316"/>
      <c r="F35" s="316"/>
      <c r="G35" s="316"/>
      <c r="H35" s="317"/>
      <c r="I35" s="15"/>
    </row>
    <row r="36" spans="1:9" s="34" customFormat="1" ht="37.5" customHeight="1">
      <c r="A36" s="28"/>
      <c r="B36" s="318"/>
      <c r="C36" s="319"/>
      <c r="D36" s="3"/>
      <c r="E36" s="319"/>
      <c r="F36" s="319"/>
      <c r="G36" s="3"/>
      <c r="H36" s="313"/>
      <c r="I36" s="33"/>
    </row>
    <row r="37" spans="1:9" s="34" customFormat="1" ht="37.5" customHeight="1">
      <c r="A37" s="28"/>
      <c r="B37" s="318"/>
      <c r="C37" s="319"/>
      <c r="D37" s="3"/>
      <c r="E37" s="319"/>
      <c r="F37" s="319"/>
      <c r="G37" s="3"/>
      <c r="H37" s="313"/>
      <c r="I37" s="33"/>
    </row>
    <row r="38" spans="1:9" s="34" customFormat="1" ht="26.25" customHeight="1" thickBot="1">
      <c r="A38" s="28"/>
      <c r="B38" s="320"/>
      <c r="C38" s="321"/>
      <c r="D38" s="4"/>
      <c r="E38" s="321"/>
      <c r="F38" s="321"/>
      <c r="G38" s="4"/>
      <c r="H38" s="314"/>
      <c r="I38" s="33"/>
    </row>
    <row r="39" spans="1:9" s="34" customFormat="1" ht="26.25" customHeight="1">
      <c r="A39" s="28"/>
      <c r="B39" s="296" t="s">
        <v>61</v>
      </c>
      <c r="C39" s="297"/>
      <c r="D39" s="4"/>
      <c r="E39" s="295" t="s">
        <v>33</v>
      </c>
      <c r="F39" s="295"/>
      <c r="G39" s="5"/>
      <c r="H39" s="6" t="s">
        <v>34</v>
      </c>
      <c r="I39" s="33"/>
    </row>
    <row r="40" spans="1:9" s="34" customFormat="1" ht="26.25" customHeight="1">
      <c r="A40" s="28"/>
      <c r="B40" s="7"/>
      <c r="C40" s="36"/>
      <c r="D40" s="37"/>
      <c r="E40" s="37"/>
      <c r="F40" s="8"/>
      <c r="G40" s="9"/>
      <c r="H40" s="10"/>
      <c r="I40" s="33"/>
    </row>
    <row r="41" spans="1:9" s="34" customFormat="1" ht="26.25" customHeight="1">
      <c r="A41" s="28"/>
      <c r="B41" s="5"/>
      <c r="C41" s="111"/>
      <c r="D41" s="90"/>
      <c r="E41" s="90"/>
      <c r="F41" s="112"/>
      <c r="G41" s="113"/>
      <c r="H41" s="113"/>
      <c r="I41" s="33"/>
    </row>
    <row r="42" spans="1:9" s="34" customFormat="1" ht="30.75" customHeight="1">
      <c r="A42" s="28"/>
      <c r="B42" s="298" t="s">
        <v>79</v>
      </c>
      <c r="C42" s="299"/>
      <c r="D42" s="299"/>
      <c r="E42" s="114"/>
      <c r="F42" s="115"/>
      <c r="G42" s="116"/>
      <c r="H42" s="117"/>
      <c r="I42" s="33"/>
    </row>
    <row r="43" spans="1:9" s="34" customFormat="1" ht="37.5" customHeight="1">
      <c r="A43" s="28"/>
      <c r="B43" s="306"/>
      <c r="C43" s="307"/>
      <c r="D43" s="3"/>
      <c r="E43" s="310"/>
      <c r="F43" s="307"/>
      <c r="G43" s="3"/>
      <c r="H43" s="120"/>
      <c r="I43" s="33"/>
    </row>
    <row r="44" spans="1:9" s="34" customFormat="1" ht="26.25" customHeight="1" thickBot="1">
      <c r="A44" s="28"/>
      <c r="B44" s="308"/>
      <c r="C44" s="309"/>
      <c r="D44" s="4"/>
      <c r="E44" s="309"/>
      <c r="F44" s="309"/>
      <c r="G44" s="4"/>
      <c r="H44" s="121"/>
      <c r="I44" s="33"/>
    </row>
    <row r="45" spans="1:9" s="34" customFormat="1" ht="26.25" customHeight="1">
      <c r="A45" s="28"/>
      <c r="B45" s="292" t="s">
        <v>77</v>
      </c>
      <c r="C45" s="293"/>
      <c r="D45" s="118"/>
      <c r="E45" s="294" t="s">
        <v>76</v>
      </c>
      <c r="F45" s="294"/>
      <c r="G45" s="119"/>
      <c r="H45" s="122"/>
      <c r="I45" s="33"/>
    </row>
    <row r="46" spans="1:9" ht="26.25" customHeight="1" thickBot="1">
      <c r="A46" s="38"/>
      <c r="B46" s="39"/>
      <c r="C46" s="39"/>
      <c r="D46" s="39"/>
      <c r="E46" s="39"/>
      <c r="F46" s="39"/>
      <c r="G46" s="39"/>
      <c r="H46" s="39"/>
      <c r="I46" s="40"/>
    </row>
    <row r="49" ht="26.25" customHeight="1">
      <c r="F49" s="41"/>
    </row>
    <row r="51" ht="26.25" customHeight="1" hidden="1"/>
    <row r="52" ht="26.25" customHeight="1" hidden="1"/>
    <row r="53" ht="26.25" customHeight="1" hidden="1"/>
    <row r="54" spans="3:18" ht="26.25" customHeight="1" hidden="1" thickBot="1">
      <c r="C54" s="181" t="s">
        <v>104</v>
      </c>
      <c r="D54" s="182" t="s">
        <v>105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3:18" ht="26.25" customHeight="1" hidden="1" thickBot="1">
      <c r="C55" s="224" t="s">
        <v>106</v>
      </c>
      <c r="D55" s="182">
        <v>1</v>
      </c>
      <c r="E55" s="34"/>
      <c r="F55" s="34"/>
      <c r="G55" s="185"/>
      <c r="H55" s="186" t="s">
        <v>105</v>
      </c>
      <c r="I55" s="186"/>
      <c r="J55" s="186">
        <v>1</v>
      </c>
      <c r="K55" s="186">
        <v>3</v>
      </c>
      <c r="L55" s="186">
        <v>0</v>
      </c>
      <c r="M55" s="186">
        <v>1</v>
      </c>
      <c r="N55" s="186">
        <v>2</v>
      </c>
      <c r="O55" s="186">
        <v>2</v>
      </c>
      <c r="P55" s="186">
        <v>4</v>
      </c>
      <c r="Q55" s="186">
        <v>1</v>
      </c>
      <c r="R55" s="187">
        <v>2</v>
      </c>
    </row>
    <row r="56" spans="3:18" ht="26.25" customHeight="1" hidden="1" thickBot="1">
      <c r="C56" s="224" t="s">
        <v>107</v>
      </c>
      <c r="D56" s="182">
        <v>3</v>
      </c>
      <c r="E56" s="34"/>
      <c r="F56" s="34"/>
      <c r="G56" s="188"/>
      <c r="H56" s="188"/>
      <c r="I56" s="214"/>
      <c r="J56" s="189" t="s">
        <v>106</v>
      </c>
      <c r="K56" s="189" t="s">
        <v>107</v>
      </c>
      <c r="L56" s="189" t="s">
        <v>108</v>
      </c>
      <c r="M56" s="189" t="s">
        <v>109</v>
      </c>
      <c r="N56" s="189" t="s">
        <v>110</v>
      </c>
      <c r="O56" s="189" t="s">
        <v>111</v>
      </c>
      <c r="P56" s="189" t="s">
        <v>112</v>
      </c>
      <c r="Q56" s="189" t="s">
        <v>113</v>
      </c>
      <c r="R56" s="190" t="s">
        <v>114</v>
      </c>
    </row>
    <row r="57" spans="3:18" ht="26.25" customHeight="1" hidden="1">
      <c r="C57" s="224" t="s">
        <v>108</v>
      </c>
      <c r="D57" s="182">
        <v>0</v>
      </c>
      <c r="E57" s="34"/>
      <c r="F57" s="34"/>
      <c r="G57" s="270">
        <v>1</v>
      </c>
      <c r="H57" s="191" t="s">
        <v>115</v>
      </c>
      <c r="I57" s="215"/>
      <c r="J57" s="192" t="s">
        <v>116</v>
      </c>
      <c r="K57" s="192" t="s">
        <v>116</v>
      </c>
      <c r="L57" s="192" t="s">
        <v>116</v>
      </c>
      <c r="M57" s="192" t="s">
        <v>116</v>
      </c>
      <c r="N57" s="192" t="s">
        <v>116</v>
      </c>
      <c r="O57" s="192" t="s">
        <v>116</v>
      </c>
      <c r="P57" s="192" t="s">
        <v>116</v>
      </c>
      <c r="Q57" s="192" t="s">
        <v>116</v>
      </c>
      <c r="R57" s="193" t="s">
        <v>116</v>
      </c>
    </row>
    <row r="58" spans="3:18" ht="26.25" customHeight="1" hidden="1" thickBot="1">
      <c r="C58" s="224" t="s">
        <v>109</v>
      </c>
      <c r="D58" s="182">
        <v>1</v>
      </c>
      <c r="E58" s="34"/>
      <c r="F58" s="34"/>
      <c r="G58" s="271"/>
      <c r="H58" s="194" t="s">
        <v>117</v>
      </c>
      <c r="I58" s="216"/>
      <c r="J58" s="195" t="s">
        <v>116</v>
      </c>
      <c r="K58" s="195" t="s">
        <v>116</v>
      </c>
      <c r="L58" s="195" t="s">
        <v>116</v>
      </c>
      <c r="M58" s="195" t="s">
        <v>116</v>
      </c>
      <c r="N58" s="195" t="s">
        <v>116</v>
      </c>
      <c r="O58" s="195" t="s">
        <v>116</v>
      </c>
      <c r="P58" s="196" t="s">
        <v>118</v>
      </c>
      <c r="Q58" s="195" t="s">
        <v>116</v>
      </c>
      <c r="R58" s="197" t="s">
        <v>116</v>
      </c>
    </row>
    <row r="59" spans="3:18" ht="26.25" customHeight="1" hidden="1">
      <c r="C59" s="224" t="s">
        <v>110</v>
      </c>
      <c r="D59" s="182">
        <v>2</v>
      </c>
      <c r="E59" s="34"/>
      <c r="F59" s="34"/>
      <c r="G59" s="272">
        <v>2</v>
      </c>
      <c r="H59" s="198" t="s">
        <v>13</v>
      </c>
      <c r="I59" s="217"/>
      <c r="J59" s="192" t="s">
        <v>116</v>
      </c>
      <c r="K59" s="192" t="s">
        <v>116</v>
      </c>
      <c r="L59" s="192" t="s">
        <v>116</v>
      </c>
      <c r="M59" s="192" t="s">
        <v>116</v>
      </c>
      <c r="N59" s="192" t="s">
        <v>116</v>
      </c>
      <c r="O59" s="192" t="s">
        <v>116</v>
      </c>
      <c r="P59" s="192" t="s">
        <v>116</v>
      </c>
      <c r="Q59" s="192" t="s">
        <v>116</v>
      </c>
      <c r="R59" s="193" t="s">
        <v>116</v>
      </c>
    </row>
    <row r="60" spans="3:18" ht="26.25" customHeight="1" hidden="1">
      <c r="C60" s="224" t="s">
        <v>111</v>
      </c>
      <c r="D60" s="182">
        <v>2</v>
      </c>
      <c r="E60" s="34"/>
      <c r="F60" s="34"/>
      <c r="G60" s="273"/>
      <c r="H60" s="199" t="s">
        <v>119</v>
      </c>
      <c r="I60" s="218"/>
      <c r="J60" s="200" t="s">
        <v>118</v>
      </c>
      <c r="K60" s="200" t="s">
        <v>118</v>
      </c>
      <c r="L60" s="201" t="s">
        <v>116</v>
      </c>
      <c r="M60" s="200" t="s">
        <v>118</v>
      </c>
      <c r="N60" s="201" t="s">
        <v>116</v>
      </c>
      <c r="O60" s="201" t="s">
        <v>116</v>
      </c>
      <c r="P60" s="200" t="s">
        <v>118</v>
      </c>
      <c r="Q60" s="200" t="s">
        <v>118</v>
      </c>
      <c r="R60" s="202" t="s">
        <v>116</v>
      </c>
    </row>
    <row r="61" spans="3:18" ht="26.25" customHeight="1" hidden="1" thickBot="1">
      <c r="C61" s="224" t="s">
        <v>112</v>
      </c>
      <c r="D61" s="182">
        <v>4</v>
      </c>
      <c r="E61" s="34"/>
      <c r="F61" s="34"/>
      <c r="G61" s="274"/>
      <c r="H61" s="203" t="s">
        <v>120</v>
      </c>
      <c r="I61" s="219"/>
      <c r="J61" s="196" t="s">
        <v>118</v>
      </c>
      <c r="K61" s="195" t="s">
        <v>116</v>
      </c>
      <c r="L61" s="195" t="s">
        <v>116</v>
      </c>
      <c r="M61" s="196" t="s">
        <v>118</v>
      </c>
      <c r="N61" s="196" t="s">
        <v>118</v>
      </c>
      <c r="O61" s="196" t="s">
        <v>118</v>
      </c>
      <c r="P61" s="195" t="s">
        <v>116</v>
      </c>
      <c r="Q61" s="196" t="s">
        <v>118</v>
      </c>
      <c r="R61" s="204" t="s">
        <v>118</v>
      </c>
    </row>
    <row r="62" spans="3:18" ht="26.25" customHeight="1" hidden="1" thickBot="1">
      <c r="C62" s="224" t="s">
        <v>113</v>
      </c>
      <c r="D62" s="182">
        <v>1</v>
      </c>
      <c r="E62" s="34"/>
      <c r="F62" s="34"/>
      <c r="G62" s="205">
        <v>3</v>
      </c>
      <c r="H62" s="205" t="s">
        <v>121</v>
      </c>
      <c r="I62" s="220"/>
      <c r="J62" s="206" t="s">
        <v>116</v>
      </c>
      <c r="K62" s="206" t="s">
        <v>116</v>
      </c>
      <c r="L62" s="206" t="s">
        <v>116</v>
      </c>
      <c r="M62" s="206" t="s">
        <v>116</v>
      </c>
      <c r="N62" s="206" t="s">
        <v>116</v>
      </c>
      <c r="O62" s="206" t="s">
        <v>116</v>
      </c>
      <c r="P62" s="206" t="s">
        <v>116</v>
      </c>
      <c r="Q62" s="206" t="s">
        <v>116</v>
      </c>
      <c r="R62" s="207" t="s">
        <v>116</v>
      </c>
    </row>
    <row r="63" spans="3:18" ht="26.25" customHeight="1" hidden="1" thickBot="1">
      <c r="C63" s="224" t="s">
        <v>114</v>
      </c>
      <c r="D63" s="182">
        <v>2</v>
      </c>
      <c r="E63" s="34"/>
      <c r="F63" s="34"/>
      <c r="G63" s="208">
        <v>4</v>
      </c>
      <c r="H63" s="208" t="s">
        <v>16</v>
      </c>
      <c r="I63" s="221"/>
      <c r="J63" s="209" t="s">
        <v>116</v>
      </c>
      <c r="K63" s="209" t="s">
        <v>116</v>
      </c>
      <c r="L63" s="209" t="s">
        <v>116</v>
      </c>
      <c r="M63" s="209" t="s">
        <v>116</v>
      </c>
      <c r="N63" s="209" t="s">
        <v>116</v>
      </c>
      <c r="O63" s="209" t="s">
        <v>116</v>
      </c>
      <c r="P63" s="209" t="s">
        <v>116</v>
      </c>
      <c r="Q63" s="209" t="s">
        <v>116</v>
      </c>
      <c r="R63" s="210" t="s">
        <v>116</v>
      </c>
    </row>
    <row r="64" spans="3:18" ht="26.25" customHeight="1" hidden="1" thickBot="1">
      <c r="C64" s="181" t="s">
        <v>122</v>
      </c>
      <c r="D64" s="183">
        <f>IF(OR(F20=C55,F20=C58,F20=C62),1,IF(OR(F20=C59,F20=C60,F20=C63),2,(IF(F20=C56,3,IF(F20=C61,4,0)))))</f>
        <v>1</v>
      </c>
      <c r="E64" s="34"/>
      <c r="F64" s="34"/>
      <c r="G64" s="211">
        <v>5</v>
      </c>
      <c r="H64" s="211" t="s">
        <v>123</v>
      </c>
      <c r="I64" s="222"/>
      <c r="J64" s="212" t="s">
        <v>116</v>
      </c>
      <c r="K64" s="212" t="s">
        <v>116</v>
      </c>
      <c r="L64" s="212" t="s">
        <v>116</v>
      </c>
      <c r="M64" s="212" t="s">
        <v>116</v>
      </c>
      <c r="N64" s="212" t="s">
        <v>116</v>
      </c>
      <c r="O64" s="212" t="s">
        <v>116</v>
      </c>
      <c r="P64" s="212" t="s">
        <v>116</v>
      </c>
      <c r="Q64" s="212" t="s">
        <v>116</v>
      </c>
      <c r="R64" s="213" t="s">
        <v>116</v>
      </c>
    </row>
    <row r="65" spans="3:18" ht="26.25" customHeight="1" hidden="1">
      <c r="C65" s="181" t="s">
        <v>124</v>
      </c>
      <c r="D65" s="184">
        <f>IF(OR($D$64=0,$D$64=2),10,0)</f>
        <v>0</v>
      </c>
      <c r="E65" s="223" t="s">
        <v>125</v>
      </c>
      <c r="F65" s="34" t="s">
        <v>126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3:18" ht="26.25" customHeight="1" hidden="1">
      <c r="C66" s="181" t="s">
        <v>120</v>
      </c>
      <c r="D66" s="184">
        <f>IF(OR($D$64=0,$D$64=3,$D$64=4),20,0)</f>
        <v>0</v>
      </c>
      <c r="E66" s="223" t="s">
        <v>127</v>
      </c>
      <c r="F66" s="34" t="s">
        <v>128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ht="26.25" customHeight="1" hidden="1"/>
    <row r="68" ht="26.25" customHeight="1" hidden="1"/>
    <row r="69" ht="26.25" customHeight="1" hidden="1"/>
    <row r="101" ht="26.25" customHeight="1">
      <c r="A101" s="257" t="s">
        <v>143</v>
      </c>
    </row>
    <row r="102" ht="26.25" customHeight="1">
      <c r="A102" s="257" t="s">
        <v>144</v>
      </c>
    </row>
  </sheetData>
  <sheetProtection password="CF66" sheet="1" objects="1" scenarios="1"/>
  <mergeCells count="39">
    <mergeCell ref="G1:I1"/>
    <mergeCell ref="B43:C44"/>
    <mergeCell ref="E43:F44"/>
    <mergeCell ref="C19:D19"/>
    <mergeCell ref="C20:D20"/>
    <mergeCell ref="B23:H23"/>
    <mergeCell ref="H36:H38"/>
    <mergeCell ref="B35:H35"/>
    <mergeCell ref="B36:C38"/>
    <mergeCell ref="E36:F38"/>
    <mergeCell ref="C17:D17"/>
    <mergeCell ref="F17:G17"/>
    <mergeCell ref="B45:C45"/>
    <mergeCell ref="E45:F45"/>
    <mergeCell ref="E39:F39"/>
    <mergeCell ref="B39:C39"/>
    <mergeCell ref="B42:D42"/>
    <mergeCell ref="F22:G22"/>
    <mergeCell ref="F21:G21"/>
    <mergeCell ref="A1:E2"/>
    <mergeCell ref="B3:C3"/>
    <mergeCell ref="F19:G19"/>
    <mergeCell ref="F20:G20"/>
    <mergeCell ref="C14:D14"/>
    <mergeCell ref="F14:G14"/>
    <mergeCell ref="C13:D13"/>
    <mergeCell ref="C7:D7"/>
    <mergeCell ref="F7:G7"/>
    <mergeCell ref="C16:D16"/>
    <mergeCell ref="G2:H2"/>
    <mergeCell ref="G3:I3"/>
    <mergeCell ref="G57:G58"/>
    <mergeCell ref="G59:G61"/>
    <mergeCell ref="F16:G16"/>
    <mergeCell ref="F13:G13"/>
    <mergeCell ref="C11:G11"/>
    <mergeCell ref="C10:G10"/>
    <mergeCell ref="C8:D8"/>
    <mergeCell ref="F8:G8"/>
  </mergeCells>
  <conditionalFormatting sqref="D26:D31">
    <cfRule type="cellIs" priority="5" dxfId="27" operator="equal" stopIfTrue="1">
      <formula>"כן"</formula>
    </cfRule>
  </conditionalFormatting>
  <conditionalFormatting sqref="C32 E32:H32">
    <cfRule type="cellIs" priority="6" dxfId="27" operator="equal" stopIfTrue="1">
      <formula>"כן"</formula>
    </cfRule>
    <cfRule type="expression" priority="7" dxfId="28" stopIfTrue="1">
      <formula>$D$66=0</formula>
    </cfRule>
  </conditionalFormatting>
  <conditionalFormatting sqref="B32">
    <cfRule type="expression" priority="8" dxfId="29" stopIfTrue="1">
      <formula>$D$66=0</formula>
    </cfRule>
  </conditionalFormatting>
  <conditionalFormatting sqref="D32">
    <cfRule type="expression" priority="9" dxfId="28" stopIfTrue="1">
      <formula>$D$66=0</formula>
    </cfRule>
    <cfRule type="cellIs" priority="10" dxfId="27" operator="equal" stopIfTrue="1">
      <formula>"כן"</formula>
    </cfRule>
  </conditionalFormatting>
  <conditionalFormatting sqref="F20:G20">
    <cfRule type="expression" priority="11" dxfId="20" stopIfTrue="1">
      <formula>OR($F$20=$C$56,$F$20=$C$57,$F$20=$C$58,$F$20=$C$59,$F$20=$C$60)</formula>
    </cfRule>
    <cfRule type="expression" priority="12" dxfId="19" stopIfTrue="1">
      <formula>$F$20=$C$61</formula>
    </cfRule>
    <cfRule type="expression" priority="13" dxfId="18" stopIfTrue="1">
      <formula>OR($F$20=$C$62,$F$20=$C$63)</formula>
    </cfRule>
  </conditionalFormatting>
  <conditionalFormatting sqref="F22:G22">
    <cfRule type="cellIs" priority="1" dxfId="17" operator="equal" stopIfTrue="1">
      <formula>"כן"</formula>
    </cfRule>
  </conditionalFormatting>
  <dataValidations count="4">
    <dataValidation type="date" operator="greaterThan" allowBlank="1" showInputMessage="1" showErrorMessage="1" error="אנא הזן תאריך חוקי:&#10; DD/MM/YYYY" sqref="C17:D17 F14:G14 F17:G17">
      <formula1>36526</formula1>
    </dataValidation>
    <dataValidation type="date" operator="greaterThan" allowBlank="1" showInputMessage="1" showErrorMessage="1" error="אנא הזן תאריך חוקי:&#10;DD/MM/YYYY" sqref="E43:F44">
      <formula1>36526</formula1>
    </dataValidation>
    <dataValidation type="list" allowBlank="1" showInputMessage="1" showErrorMessage="1" errorTitle="מסלול התמיכה" sqref="F20:G20">
      <formula1>$C$55:$C$63</formula1>
    </dataValidation>
    <dataValidation type="list" allowBlank="1" showInputMessage="1" showErrorMessage="1" sqref="F22:G22">
      <formula1>$A$100:$A$102</formula1>
    </dataValidation>
  </dataValidations>
  <printOptions horizontalCentered="1"/>
  <pageMargins left="0.28" right="0.26" top="0.22" bottom="0.36" header="0.13" footer="0.23"/>
  <pageSetup fitToHeight="1" fitToWidth="1" horizontalDpi="600" verticalDpi="600" orientation="portrait" paperSize="9" scale="40" r:id="rId3"/>
  <headerFooter alignWithMargins="0">
    <oddFooter>&amp;Cעמוד 1 מתוך 7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R71"/>
  <sheetViews>
    <sheetView showGridLines="0" rightToLeft="1" zoomScale="75" zoomScaleNormal="75" zoomScalePageLayoutView="0" workbookViewId="0" topLeftCell="A1">
      <pane ySplit="3" topLeftCell="A10" activePane="bottomLeft" state="frozen"/>
      <selection pane="topLeft" activeCell="A1" sqref="A1"/>
      <selection pane="bottomLeft" activeCell="A1" sqref="A1"/>
    </sheetView>
  </sheetViews>
  <sheetFormatPr defaultColWidth="11.28125" defaultRowHeight="12.75"/>
  <cols>
    <col min="1" max="1" width="4.8515625" style="42" customWidth="1"/>
    <col min="2" max="2" width="15.8515625" style="42" customWidth="1"/>
    <col min="3" max="3" width="17.421875" style="42" customWidth="1"/>
    <col min="4" max="4" width="4.7109375" style="42" customWidth="1"/>
    <col min="5" max="5" width="14.140625" style="42" customWidth="1"/>
    <col min="6" max="6" width="9.28125" style="42" customWidth="1"/>
    <col min="7" max="7" width="9.8515625" style="42" customWidth="1"/>
    <col min="8" max="8" width="11.28125" style="42" customWidth="1"/>
    <col min="9" max="9" width="12.28125" style="42" customWidth="1"/>
    <col min="10" max="10" width="13.57421875" style="42" customWidth="1"/>
    <col min="11" max="11" width="11.28125" style="42" customWidth="1"/>
    <col min="12" max="12" width="14.140625" style="52" customWidth="1"/>
    <col min="13" max="13" width="13.8515625" style="42" customWidth="1"/>
    <col min="14" max="14" width="8.7109375" style="42" customWidth="1"/>
    <col min="15" max="15" width="16.57421875" style="42" customWidth="1"/>
    <col min="16" max="16" width="28.140625" style="42" customWidth="1"/>
    <col min="17" max="17" width="13.421875" style="42" customWidth="1"/>
    <col min="18" max="18" width="12.7109375" style="42" customWidth="1"/>
    <col min="19" max="16384" width="11.28125" style="42" customWidth="1"/>
  </cols>
  <sheetData>
    <row r="1" spans="1:18" s="91" customFormat="1" ht="27" customHeight="1" thickBot="1">
      <c r="A1" s="92"/>
      <c r="B1" s="102" t="s">
        <v>18</v>
      </c>
      <c r="C1" s="94"/>
      <c r="D1" s="94"/>
      <c r="E1" s="94" t="s">
        <v>19</v>
      </c>
      <c r="F1" s="97">
        <f>'דף ראשי'!C14</f>
        <v>0</v>
      </c>
      <c r="G1" s="94" t="s">
        <v>20</v>
      </c>
      <c r="H1" s="156">
        <f>'דף ראשי'!C8</f>
        <v>0</v>
      </c>
      <c r="I1" s="156"/>
      <c r="J1" s="156"/>
      <c r="K1" s="95"/>
      <c r="L1" s="95"/>
      <c r="M1" s="95"/>
      <c r="N1" s="156"/>
      <c r="O1" s="95"/>
      <c r="P1" s="95"/>
      <c r="Q1" s="95"/>
      <c r="R1" s="96"/>
    </row>
    <row r="2" spans="1:18" s="123" customFormat="1" ht="18" customHeight="1">
      <c r="A2" s="161" t="s">
        <v>73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249"/>
      <c r="N2" s="162"/>
      <c r="O2" s="325" t="s">
        <v>38</v>
      </c>
      <c r="P2" s="326"/>
      <c r="Q2" s="326"/>
      <c r="R2" s="327"/>
    </row>
    <row r="3" spans="1:18" s="166" customFormat="1" ht="63.75" customHeight="1">
      <c r="A3" s="164" t="s">
        <v>9</v>
      </c>
      <c r="B3" s="165" t="s">
        <v>67</v>
      </c>
      <c r="C3" s="165" t="s">
        <v>91</v>
      </c>
      <c r="D3" s="179" t="s">
        <v>4</v>
      </c>
      <c r="E3" s="165" t="s">
        <v>138</v>
      </c>
      <c r="F3" s="163" t="s">
        <v>92</v>
      </c>
      <c r="G3" s="163" t="s">
        <v>93</v>
      </c>
      <c r="H3" s="163" t="s">
        <v>94</v>
      </c>
      <c r="I3" s="163" t="s">
        <v>95</v>
      </c>
      <c r="J3" s="180" t="s">
        <v>49</v>
      </c>
      <c r="K3" s="167" t="s">
        <v>8</v>
      </c>
      <c r="L3" s="247" t="s">
        <v>7</v>
      </c>
      <c r="M3" s="178" t="s">
        <v>68</v>
      </c>
      <c r="N3" s="248" t="s">
        <v>90</v>
      </c>
      <c r="O3" s="168" t="s">
        <v>87</v>
      </c>
      <c r="P3" s="169" t="s">
        <v>23</v>
      </c>
      <c r="Q3" s="170" t="s">
        <v>37</v>
      </c>
      <c r="R3" s="171" t="s">
        <v>69</v>
      </c>
    </row>
    <row r="4" spans="1:18" ht="20.25" customHeight="1">
      <c r="A4" s="44">
        <v>1</v>
      </c>
      <c r="B4" s="254"/>
      <c r="C4" s="254"/>
      <c r="D4" s="255"/>
      <c r="E4" s="133"/>
      <c r="F4" s="134"/>
      <c r="G4" s="134"/>
      <c r="H4" s="133"/>
      <c r="I4" s="133"/>
      <c r="J4" s="137">
        <f>H4*K4</f>
        <v>0</v>
      </c>
      <c r="K4" s="47">
        <f>(IF(OR($C4=0,$D4=0),0,IF(OR($E4=0,$F4=0,$G4=0),0,MIN((VLOOKUP($D4,$A$45:$C$52,3,0))*(IF($D4=6,$G4,$F4))*((MIN((VLOOKUP($D4,$A$45:$E$52,5,0)),(IF($D4=6,$F4,$G4))))),MIN((VLOOKUP($D4,$A$45:$C$52,3,0)),($E4))*(IF($D4=6,$G4,((MIN((VLOOKUP($D4,$A$45:$E$52,5,0)),$G4)))))))))</f>
        <v>0</v>
      </c>
      <c r="L4" s="137">
        <f>J4-I4</f>
        <v>0</v>
      </c>
      <c r="M4" s="48">
        <f>IF(I4=0,IF(J4=0,0,"עובד חדש"),IF(J4=0,"גריעת עובד",L4/I4))</f>
        <v>0</v>
      </c>
      <c r="N4" s="153">
        <f>IF(OR(G4&lt;=1,F4&lt;=1),(G4*H4*F4/12),(H4/12))</f>
        <v>0</v>
      </c>
      <c r="O4" s="139">
        <f aca="true" t="shared" si="0" ref="O4:O38">J4</f>
        <v>0</v>
      </c>
      <c r="P4" s="126"/>
      <c r="Q4" s="137">
        <f aca="true" t="shared" si="1" ref="Q4:Q38">O4-I4</f>
        <v>0</v>
      </c>
      <c r="R4" s="104">
        <f aca="true" t="shared" si="2" ref="R4:R38">IF(I4=0,IF(O4=0,0,"עובד חדש"),IF(O4=0,"גריעת עובד",((O4-I4)/I4)))</f>
        <v>0</v>
      </c>
    </row>
    <row r="5" spans="1:18" ht="20.25" customHeight="1">
      <c r="A5" s="44">
        <v>2</v>
      </c>
      <c r="B5" s="254"/>
      <c r="C5" s="254"/>
      <c r="D5" s="255"/>
      <c r="E5" s="133"/>
      <c r="F5" s="134"/>
      <c r="G5" s="134"/>
      <c r="H5" s="133"/>
      <c r="I5" s="133"/>
      <c r="J5" s="137">
        <f aca="true" t="shared" si="3" ref="J5:J38">H5*K5</f>
        <v>0</v>
      </c>
      <c r="K5" s="47">
        <f aca="true" t="shared" si="4" ref="K5:K38">(IF(OR($C5=0,$D5=0),0,IF(OR($E5=0,$F5=0,$G5=0),0,MIN((VLOOKUP($D5,$A$45:$C$52,3,0))*(IF($D5=6,$G5,$F5))*((MIN((VLOOKUP($D5,$A$45:$E$52,5,0)),(IF($D5=6,$F5,$G5))))),MIN((VLOOKUP($D5,$A$45:$C$52,3,0)),($E5))*(IF($D5=6,$G5,((MIN((VLOOKUP($D5,$A$45:$E$52,5,0)),$G5)))))))))</f>
        <v>0</v>
      </c>
      <c r="L5" s="137">
        <f aca="true" t="shared" si="5" ref="L5:L38">J5-I5</f>
        <v>0</v>
      </c>
      <c r="M5" s="48">
        <f aca="true" t="shared" si="6" ref="M5:M38">IF(I5=0,IF(J5=0,0,"עובד חדש"),IF(J5=0,"גריעת עובד",L5/I5))</f>
        <v>0</v>
      </c>
      <c r="N5" s="153">
        <f aca="true" t="shared" si="7" ref="N5:N38">IF(OR(G5&lt;=1,F5&lt;=1),(G5*H5*F5/12),(H5/12))</f>
        <v>0</v>
      </c>
      <c r="O5" s="139">
        <f t="shared" si="0"/>
        <v>0</v>
      </c>
      <c r="P5" s="126"/>
      <c r="Q5" s="137">
        <f t="shared" si="1"/>
        <v>0</v>
      </c>
      <c r="R5" s="104">
        <f t="shared" si="2"/>
        <v>0</v>
      </c>
    </row>
    <row r="6" spans="1:18" ht="20.25" customHeight="1">
      <c r="A6" s="44">
        <v>3</v>
      </c>
      <c r="B6" s="254"/>
      <c r="C6" s="254"/>
      <c r="D6" s="255"/>
      <c r="E6" s="133"/>
      <c r="F6" s="134"/>
      <c r="G6" s="134"/>
      <c r="H6" s="133"/>
      <c r="I6" s="133"/>
      <c r="J6" s="137">
        <f t="shared" si="3"/>
        <v>0</v>
      </c>
      <c r="K6" s="47">
        <f t="shared" si="4"/>
        <v>0</v>
      </c>
      <c r="L6" s="137">
        <f t="shared" si="5"/>
        <v>0</v>
      </c>
      <c r="M6" s="48">
        <f t="shared" si="6"/>
        <v>0</v>
      </c>
      <c r="N6" s="153">
        <f t="shared" si="7"/>
        <v>0</v>
      </c>
      <c r="O6" s="139">
        <f t="shared" si="0"/>
        <v>0</v>
      </c>
      <c r="P6" s="126"/>
      <c r="Q6" s="137">
        <f t="shared" si="1"/>
        <v>0</v>
      </c>
      <c r="R6" s="104">
        <f t="shared" si="2"/>
        <v>0</v>
      </c>
    </row>
    <row r="7" spans="1:18" ht="20.25" customHeight="1">
      <c r="A7" s="44">
        <v>4</v>
      </c>
      <c r="B7" s="254"/>
      <c r="C7" s="254"/>
      <c r="D7" s="255"/>
      <c r="E7" s="133"/>
      <c r="F7" s="134"/>
      <c r="G7" s="134"/>
      <c r="H7" s="133"/>
      <c r="I7" s="133"/>
      <c r="J7" s="137">
        <f t="shared" si="3"/>
        <v>0</v>
      </c>
      <c r="K7" s="47">
        <f t="shared" si="4"/>
        <v>0</v>
      </c>
      <c r="L7" s="137">
        <f t="shared" si="5"/>
        <v>0</v>
      </c>
      <c r="M7" s="48">
        <f t="shared" si="6"/>
        <v>0</v>
      </c>
      <c r="N7" s="153">
        <f t="shared" si="7"/>
        <v>0</v>
      </c>
      <c r="O7" s="139">
        <f t="shared" si="0"/>
        <v>0</v>
      </c>
      <c r="P7" s="126"/>
      <c r="Q7" s="137">
        <f t="shared" si="1"/>
        <v>0</v>
      </c>
      <c r="R7" s="104">
        <f t="shared" si="2"/>
        <v>0</v>
      </c>
    </row>
    <row r="8" spans="1:18" ht="20.25" customHeight="1">
      <c r="A8" s="44">
        <v>5</v>
      </c>
      <c r="B8" s="254"/>
      <c r="C8" s="254"/>
      <c r="D8" s="255"/>
      <c r="E8" s="133"/>
      <c r="F8" s="134"/>
      <c r="G8" s="134"/>
      <c r="H8" s="133"/>
      <c r="I8" s="133"/>
      <c r="J8" s="137">
        <f t="shared" si="3"/>
        <v>0</v>
      </c>
      <c r="K8" s="47">
        <f t="shared" si="4"/>
        <v>0</v>
      </c>
      <c r="L8" s="137">
        <f t="shared" si="5"/>
        <v>0</v>
      </c>
      <c r="M8" s="48">
        <f t="shared" si="6"/>
        <v>0</v>
      </c>
      <c r="N8" s="153">
        <f t="shared" si="7"/>
        <v>0</v>
      </c>
      <c r="O8" s="139">
        <f t="shared" si="0"/>
        <v>0</v>
      </c>
      <c r="P8" s="126"/>
      <c r="Q8" s="137">
        <f t="shared" si="1"/>
        <v>0</v>
      </c>
      <c r="R8" s="104">
        <f t="shared" si="2"/>
        <v>0</v>
      </c>
    </row>
    <row r="9" spans="1:18" ht="20.25" customHeight="1">
      <c r="A9" s="44">
        <v>6</v>
      </c>
      <c r="B9" s="254"/>
      <c r="C9" s="254"/>
      <c r="D9" s="255"/>
      <c r="E9" s="133"/>
      <c r="F9" s="134"/>
      <c r="G9" s="134"/>
      <c r="H9" s="133"/>
      <c r="I9" s="133"/>
      <c r="J9" s="137">
        <f t="shared" si="3"/>
        <v>0</v>
      </c>
      <c r="K9" s="47">
        <f t="shared" si="4"/>
        <v>0</v>
      </c>
      <c r="L9" s="137">
        <f t="shared" si="5"/>
        <v>0</v>
      </c>
      <c r="M9" s="48">
        <f t="shared" si="6"/>
        <v>0</v>
      </c>
      <c r="N9" s="153">
        <f t="shared" si="7"/>
        <v>0</v>
      </c>
      <c r="O9" s="139">
        <f t="shared" si="0"/>
        <v>0</v>
      </c>
      <c r="P9" s="126"/>
      <c r="Q9" s="137">
        <f t="shared" si="1"/>
        <v>0</v>
      </c>
      <c r="R9" s="104">
        <f t="shared" si="2"/>
        <v>0</v>
      </c>
    </row>
    <row r="10" spans="1:18" ht="20.25" customHeight="1">
      <c r="A10" s="44">
        <v>7</v>
      </c>
      <c r="B10" s="254"/>
      <c r="C10" s="254"/>
      <c r="D10" s="255"/>
      <c r="E10" s="133"/>
      <c r="F10" s="134"/>
      <c r="G10" s="134"/>
      <c r="H10" s="133"/>
      <c r="I10" s="133"/>
      <c r="J10" s="137">
        <f t="shared" si="3"/>
        <v>0</v>
      </c>
      <c r="K10" s="47">
        <f t="shared" si="4"/>
        <v>0</v>
      </c>
      <c r="L10" s="137">
        <f t="shared" si="5"/>
        <v>0</v>
      </c>
      <c r="M10" s="48">
        <f t="shared" si="6"/>
        <v>0</v>
      </c>
      <c r="N10" s="153">
        <f t="shared" si="7"/>
        <v>0</v>
      </c>
      <c r="O10" s="139">
        <f t="shared" si="0"/>
        <v>0</v>
      </c>
      <c r="P10" s="126"/>
      <c r="Q10" s="137">
        <f t="shared" si="1"/>
        <v>0</v>
      </c>
      <c r="R10" s="104">
        <f t="shared" si="2"/>
        <v>0</v>
      </c>
    </row>
    <row r="11" spans="1:18" ht="20.25" customHeight="1">
      <c r="A11" s="44">
        <v>8</v>
      </c>
      <c r="B11" s="254"/>
      <c r="C11" s="254"/>
      <c r="D11" s="255"/>
      <c r="E11" s="133"/>
      <c r="F11" s="134"/>
      <c r="G11" s="134"/>
      <c r="H11" s="133"/>
      <c r="I11" s="133"/>
      <c r="J11" s="137">
        <f t="shared" si="3"/>
        <v>0</v>
      </c>
      <c r="K11" s="47">
        <f t="shared" si="4"/>
        <v>0</v>
      </c>
      <c r="L11" s="137">
        <f t="shared" si="5"/>
        <v>0</v>
      </c>
      <c r="M11" s="48">
        <f t="shared" si="6"/>
        <v>0</v>
      </c>
      <c r="N11" s="153">
        <f t="shared" si="7"/>
        <v>0</v>
      </c>
      <c r="O11" s="139">
        <f t="shared" si="0"/>
        <v>0</v>
      </c>
      <c r="P11" s="126"/>
      <c r="Q11" s="137">
        <f t="shared" si="1"/>
        <v>0</v>
      </c>
      <c r="R11" s="104">
        <f t="shared" si="2"/>
        <v>0</v>
      </c>
    </row>
    <row r="12" spans="1:18" ht="20.25" customHeight="1">
      <c r="A12" s="44">
        <v>9</v>
      </c>
      <c r="B12" s="254"/>
      <c r="C12" s="254"/>
      <c r="D12" s="255"/>
      <c r="E12" s="133"/>
      <c r="F12" s="134"/>
      <c r="G12" s="134"/>
      <c r="H12" s="133"/>
      <c r="I12" s="133"/>
      <c r="J12" s="137">
        <f t="shared" si="3"/>
        <v>0</v>
      </c>
      <c r="K12" s="47">
        <f t="shared" si="4"/>
        <v>0</v>
      </c>
      <c r="L12" s="137">
        <f t="shared" si="5"/>
        <v>0</v>
      </c>
      <c r="M12" s="48">
        <f t="shared" si="6"/>
        <v>0</v>
      </c>
      <c r="N12" s="153">
        <f t="shared" si="7"/>
        <v>0</v>
      </c>
      <c r="O12" s="139">
        <f t="shared" si="0"/>
        <v>0</v>
      </c>
      <c r="P12" s="126"/>
      <c r="Q12" s="137">
        <f t="shared" si="1"/>
        <v>0</v>
      </c>
      <c r="R12" s="104">
        <f t="shared" si="2"/>
        <v>0</v>
      </c>
    </row>
    <row r="13" spans="1:18" ht="20.25" customHeight="1">
      <c r="A13" s="44">
        <v>10</v>
      </c>
      <c r="B13" s="254"/>
      <c r="C13" s="254"/>
      <c r="D13" s="255"/>
      <c r="E13" s="133"/>
      <c r="F13" s="134"/>
      <c r="G13" s="134"/>
      <c r="H13" s="133"/>
      <c r="I13" s="133"/>
      <c r="J13" s="137">
        <f t="shared" si="3"/>
        <v>0</v>
      </c>
      <c r="K13" s="47">
        <f t="shared" si="4"/>
        <v>0</v>
      </c>
      <c r="L13" s="137">
        <f t="shared" si="5"/>
        <v>0</v>
      </c>
      <c r="M13" s="48">
        <f t="shared" si="6"/>
        <v>0</v>
      </c>
      <c r="N13" s="153">
        <f t="shared" si="7"/>
        <v>0</v>
      </c>
      <c r="O13" s="139">
        <f t="shared" si="0"/>
        <v>0</v>
      </c>
      <c r="P13" s="126"/>
      <c r="Q13" s="137">
        <f t="shared" si="1"/>
        <v>0</v>
      </c>
      <c r="R13" s="104">
        <f t="shared" si="2"/>
        <v>0</v>
      </c>
    </row>
    <row r="14" spans="1:18" ht="20.25" customHeight="1">
      <c r="A14" s="44">
        <v>11</v>
      </c>
      <c r="B14" s="254"/>
      <c r="C14" s="254"/>
      <c r="D14" s="255"/>
      <c r="E14" s="133"/>
      <c r="F14" s="134"/>
      <c r="G14" s="134"/>
      <c r="H14" s="133"/>
      <c r="I14" s="133"/>
      <c r="J14" s="137">
        <f t="shared" si="3"/>
        <v>0</v>
      </c>
      <c r="K14" s="47">
        <f t="shared" si="4"/>
        <v>0</v>
      </c>
      <c r="L14" s="137">
        <f t="shared" si="5"/>
        <v>0</v>
      </c>
      <c r="M14" s="48">
        <f t="shared" si="6"/>
        <v>0</v>
      </c>
      <c r="N14" s="153">
        <f t="shared" si="7"/>
        <v>0</v>
      </c>
      <c r="O14" s="139">
        <f t="shared" si="0"/>
        <v>0</v>
      </c>
      <c r="P14" s="126"/>
      <c r="Q14" s="137">
        <f t="shared" si="1"/>
        <v>0</v>
      </c>
      <c r="R14" s="104">
        <f t="shared" si="2"/>
        <v>0</v>
      </c>
    </row>
    <row r="15" spans="1:18" ht="20.25" customHeight="1">
      <c r="A15" s="44">
        <v>12</v>
      </c>
      <c r="B15" s="254"/>
      <c r="C15" s="254"/>
      <c r="D15" s="255"/>
      <c r="E15" s="133"/>
      <c r="F15" s="46"/>
      <c r="G15" s="46"/>
      <c r="H15" s="45"/>
      <c r="I15" s="45"/>
      <c r="J15" s="137">
        <f t="shared" si="3"/>
        <v>0</v>
      </c>
      <c r="K15" s="47">
        <f t="shared" si="4"/>
        <v>0</v>
      </c>
      <c r="L15" s="137">
        <f t="shared" si="5"/>
        <v>0</v>
      </c>
      <c r="M15" s="48">
        <f t="shared" si="6"/>
        <v>0</v>
      </c>
      <c r="N15" s="153">
        <f t="shared" si="7"/>
        <v>0</v>
      </c>
      <c r="O15" s="139">
        <f t="shared" si="0"/>
        <v>0</v>
      </c>
      <c r="P15" s="126"/>
      <c r="Q15" s="137">
        <f t="shared" si="1"/>
        <v>0</v>
      </c>
      <c r="R15" s="104">
        <f t="shared" si="2"/>
        <v>0</v>
      </c>
    </row>
    <row r="16" spans="1:18" ht="20.25" customHeight="1">
      <c r="A16" s="44">
        <v>13</v>
      </c>
      <c r="B16" s="254"/>
      <c r="C16" s="254"/>
      <c r="D16" s="255"/>
      <c r="E16" s="133"/>
      <c r="F16" s="46"/>
      <c r="G16" s="46"/>
      <c r="H16" s="45"/>
      <c r="I16" s="45"/>
      <c r="J16" s="137">
        <f t="shared" si="3"/>
        <v>0</v>
      </c>
      <c r="K16" s="47">
        <f t="shared" si="4"/>
        <v>0</v>
      </c>
      <c r="L16" s="137">
        <f t="shared" si="5"/>
        <v>0</v>
      </c>
      <c r="M16" s="48">
        <f t="shared" si="6"/>
        <v>0</v>
      </c>
      <c r="N16" s="153">
        <f t="shared" si="7"/>
        <v>0</v>
      </c>
      <c r="O16" s="139">
        <f t="shared" si="0"/>
        <v>0</v>
      </c>
      <c r="P16" s="126"/>
      <c r="Q16" s="137">
        <f t="shared" si="1"/>
        <v>0</v>
      </c>
      <c r="R16" s="104">
        <f t="shared" si="2"/>
        <v>0</v>
      </c>
    </row>
    <row r="17" spans="1:18" ht="20.25" customHeight="1">
      <c r="A17" s="44">
        <v>14</v>
      </c>
      <c r="B17" s="254"/>
      <c r="C17" s="254"/>
      <c r="D17" s="255"/>
      <c r="E17" s="133"/>
      <c r="F17" s="46"/>
      <c r="G17" s="46"/>
      <c r="H17" s="45"/>
      <c r="I17" s="45"/>
      <c r="J17" s="137">
        <f t="shared" si="3"/>
        <v>0</v>
      </c>
      <c r="K17" s="47">
        <f t="shared" si="4"/>
        <v>0</v>
      </c>
      <c r="L17" s="137">
        <f t="shared" si="5"/>
        <v>0</v>
      </c>
      <c r="M17" s="48">
        <f t="shared" si="6"/>
        <v>0</v>
      </c>
      <c r="N17" s="153">
        <f t="shared" si="7"/>
        <v>0</v>
      </c>
      <c r="O17" s="139">
        <f t="shared" si="0"/>
        <v>0</v>
      </c>
      <c r="P17" s="126"/>
      <c r="Q17" s="137">
        <f t="shared" si="1"/>
        <v>0</v>
      </c>
      <c r="R17" s="104">
        <f t="shared" si="2"/>
        <v>0</v>
      </c>
    </row>
    <row r="18" spans="1:18" ht="20.25" customHeight="1">
      <c r="A18" s="44">
        <v>15</v>
      </c>
      <c r="B18" s="254"/>
      <c r="C18" s="254"/>
      <c r="D18" s="255"/>
      <c r="E18" s="133"/>
      <c r="F18" s="46"/>
      <c r="G18" s="46"/>
      <c r="H18" s="45"/>
      <c r="I18" s="45"/>
      <c r="J18" s="137">
        <f t="shared" si="3"/>
        <v>0</v>
      </c>
      <c r="K18" s="47">
        <f t="shared" si="4"/>
        <v>0</v>
      </c>
      <c r="L18" s="137">
        <f t="shared" si="5"/>
        <v>0</v>
      </c>
      <c r="M18" s="48">
        <f t="shared" si="6"/>
        <v>0</v>
      </c>
      <c r="N18" s="153">
        <f t="shared" si="7"/>
        <v>0</v>
      </c>
      <c r="O18" s="139">
        <f t="shared" si="0"/>
        <v>0</v>
      </c>
      <c r="P18" s="126"/>
      <c r="Q18" s="137">
        <f t="shared" si="1"/>
        <v>0</v>
      </c>
      <c r="R18" s="104">
        <f t="shared" si="2"/>
        <v>0</v>
      </c>
    </row>
    <row r="19" spans="1:18" ht="20.25" customHeight="1">
      <c r="A19" s="44">
        <v>16</v>
      </c>
      <c r="B19" s="254"/>
      <c r="C19" s="254"/>
      <c r="D19" s="255"/>
      <c r="E19" s="133"/>
      <c r="F19" s="46"/>
      <c r="G19" s="46"/>
      <c r="H19" s="45"/>
      <c r="I19" s="45"/>
      <c r="J19" s="137">
        <f t="shared" si="3"/>
        <v>0</v>
      </c>
      <c r="K19" s="47">
        <f t="shared" si="4"/>
        <v>0</v>
      </c>
      <c r="L19" s="137">
        <f t="shared" si="5"/>
        <v>0</v>
      </c>
      <c r="M19" s="48">
        <f t="shared" si="6"/>
        <v>0</v>
      </c>
      <c r="N19" s="153">
        <f t="shared" si="7"/>
        <v>0</v>
      </c>
      <c r="O19" s="139">
        <f t="shared" si="0"/>
        <v>0</v>
      </c>
      <c r="P19" s="126"/>
      <c r="Q19" s="137">
        <f t="shared" si="1"/>
        <v>0</v>
      </c>
      <c r="R19" s="104">
        <f t="shared" si="2"/>
        <v>0</v>
      </c>
    </row>
    <row r="20" spans="1:18" ht="20.25" customHeight="1">
      <c r="A20" s="44">
        <v>17</v>
      </c>
      <c r="B20" s="254"/>
      <c r="C20" s="254"/>
      <c r="D20" s="255"/>
      <c r="E20" s="133"/>
      <c r="F20" s="46"/>
      <c r="G20" s="46"/>
      <c r="H20" s="45"/>
      <c r="I20" s="45"/>
      <c r="J20" s="137">
        <f t="shared" si="3"/>
        <v>0</v>
      </c>
      <c r="K20" s="47">
        <f t="shared" si="4"/>
        <v>0</v>
      </c>
      <c r="L20" s="137">
        <f t="shared" si="5"/>
        <v>0</v>
      </c>
      <c r="M20" s="48">
        <f t="shared" si="6"/>
        <v>0</v>
      </c>
      <c r="N20" s="153">
        <f t="shared" si="7"/>
        <v>0</v>
      </c>
      <c r="O20" s="139">
        <f t="shared" si="0"/>
        <v>0</v>
      </c>
      <c r="P20" s="126"/>
      <c r="Q20" s="137">
        <f t="shared" si="1"/>
        <v>0</v>
      </c>
      <c r="R20" s="104">
        <f t="shared" si="2"/>
        <v>0</v>
      </c>
    </row>
    <row r="21" spans="1:18" ht="20.25" customHeight="1">
      <c r="A21" s="44">
        <v>18</v>
      </c>
      <c r="B21" s="254"/>
      <c r="C21" s="254"/>
      <c r="D21" s="255"/>
      <c r="E21" s="133"/>
      <c r="F21" s="46"/>
      <c r="G21" s="46"/>
      <c r="H21" s="45"/>
      <c r="I21" s="45"/>
      <c r="J21" s="137">
        <f t="shared" si="3"/>
        <v>0</v>
      </c>
      <c r="K21" s="47">
        <f t="shared" si="4"/>
        <v>0</v>
      </c>
      <c r="L21" s="137">
        <f t="shared" si="5"/>
        <v>0</v>
      </c>
      <c r="M21" s="48">
        <f t="shared" si="6"/>
        <v>0</v>
      </c>
      <c r="N21" s="153">
        <f t="shared" si="7"/>
        <v>0</v>
      </c>
      <c r="O21" s="139">
        <f t="shared" si="0"/>
        <v>0</v>
      </c>
      <c r="P21" s="126"/>
      <c r="Q21" s="137">
        <f t="shared" si="1"/>
        <v>0</v>
      </c>
      <c r="R21" s="104">
        <f t="shared" si="2"/>
        <v>0</v>
      </c>
    </row>
    <row r="22" spans="1:18" ht="20.25" customHeight="1">
      <c r="A22" s="44">
        <v>19</v>
      </c>
      <c r="B22" s="254"/>
      <c r="C22" s="254"/>
      <c r="D22" s="255"/>
      <c r="E22" s="133"/>
      <c r="F22" s="46"/>
      <c r="G22" s="46"/>
      <c r="H22" s="45"/>
      <c r="I22" s="45"/>
      <c r="J22" s="137">
        <f t="shared" si="3"/>
        <v>0</v>
      </c>
      <c r="K22" s="47">
        <f t="shared" si="4"/>
        <v>0</v>
      </c>
      <c r="L22" s="137">
        <f t="shared" si="5"/>
        <v>0</v>
      </c>
      <c r="M22" s="48">
        <f t="shared" si="6"/>
        <v>0</v>
      </c>
      <c r="N22" s="153">
        <f t="shared" si="7"/>
        <v>0</v>
      </c>
      <c r="O22" s="139">
        <f t="shared" si="0"/>
        <v>0</v>
      </c>
      <c r="P22" s="126"/>
      <c r="Q22" s="137">
        <f t="shared" si="1"/>
        <v>0</v>
      </c>
      <c r="R22" s="104">
        <f t="shared" si="2"/>
        <v>0</v>
      </c>
    </row>
    <row r="23" spans="1:18" ht="20.25" customHeight="1">
      <c r="A23" s="44">
        <v>20</v>
      </c>
      <c r="B23" s="254"/>
      <c r="C23" s="254"/>
      <c r="D23" s="255"/>
      <c r="E23" s="133"/>
      <c r="F23" s="46"/>
      <c r="G23" s="46"/>
      <c r="H23" s="45"/>
      <c r="I23" s="45"/>
      <c r="J23" s="137">
        <f t="shared" si="3"/>
        <v>0</v>
      </c>
      <c r="K23" s="47">
        <f t="shared" si="4"/>
        <v>0</v>
      </c>
      <c r="L23" s="137">
        <f t="shared" si="5"/>
        <v>0</v>
      </c>
      <c r="M23" s="48">
        <f t="shared" si="6"/>
        <v>0</v>
      </c>
      <c r="N23" s="153">
        <f t="shared" si="7"/>
        <v>0</v>
      </c>
      <c r="O23" s="139">
        <f t="shared" si="0"/>
        <v>0</v>
      </c>
      <c r="P23" s="126"/>
      <c r="Q23" s="137">
        <f t="shared" si="1"/>
        <v>0</v>
      </c>
      <c r="R23" s="104">
        <f t="shared" si="2"/>
        <v>0</v>
      </c>
    </row>
    <row r="24" spans="1:18" ht="20.25" customHeight="1">
      <c r="A24" s="44">
        <v>21</v>
      </c>
      <c r="B24" s="254"/>
      <c r="C24" s="254"/>
      <c r="D24" s="255"/>
      <c r="E24" s="133"/>
      <c r="F24" s="46"/>
      <c r="G24" s="46"/>
      <c r="H24" s="45"/>
      <c r="I24" s="45"/>
      <c r="J24" s="137">
        <f t="shared" si="3"/>
        <v>0</v>
      </c>
      <c r="K24" s="47">
        <f t="shared" si="4"/>
        <v>0</v>
      </c>
      <c r="L24" s="137">
        <f t="shared" si="5"/>
        <v>0</v>
      </c>
      <c r="M24" s="48">
        <f t="shared" si="6"/>
        <v>0</v>
      </c>
      <c r="N24" s="153">
        <f t="shared" si="7"/>
        <v>0</v>
      </c>
      <c r="O24" s="139">
        <f t="shared" si="0"/>
        <v>0</v>
      </c>
      <c r="P24" s="126"/>
      <c r="Q24" s="137">
        <f t="shared" si="1"/>
        <v>0</v>
      </c>
      <c r="R24" s="104">
        <f t="shared" si="2"/>
        <v>0</v>
      </c>
    </row>
    <row r="25" spans="1:18" ht="20.25" customHeight="1">
      <c r="A25" s="44">
        <v>22</v>
      </c>
      <c r="B25" s="254"/>
      <c r="C25" s="254"/>
      <c r="D25" s="255"/>
      <c r="E25" s="133"/>
      <c r="F25" s="46"/>
      <c r="G25" s="46"/>
      <c r="H25" s="45"/>
      <c r="I25" s="45"/>
      <c r="J25" s="137">
        <f t="shared" si="3"/>
        <v>0</v>
      </c>
      <c r="K25" s="47">
        <f t="shared" si="4"/>
        <v>0</v>
      </c>
      <c r="L25" s="137">
        <f t="shared" si="5"/>
        <v>0</v>
      </c>
      <c r="M25" s="48">
        <f t="shared" si="6"/>
        <v>0</v>
      </c>
      <c r="N25" s="153">
        <f t="shared" si="7"/>
        <v>0</v>
      </c>
      <c r="O25" s="139">
        <f t="shared" si="0"/>
        <v>0</v>
      </c>
      <c r="P25" s="126"/>
      <c r="Q25" s="137">
        <f t="shared" si="1"/>
        <v>0</v>
      </c>
      <c r="R25" s="104">
        <f t="shared" si="2"/>
        <v>0</v>
      </c>
    </row>
    <row r="26" spans="1:18" ht="20.25" customHeight="1">
      <c r="A26" s="44">
        <v>23</v>
      </c>
      <c r="B26" s="254"/>
      <c r="C26" s="254"/>
      <c r="D26" s="255"/>
      <c r="E26" s="133"/>
      <c r="F26" s="46"/>
      <c r="G26" s="46"/>
      <c r="H26" s="45"/>
      <c r="I26" s="45"/>
      <c r="J26" s="137">
        <f t="shared" si="3"/>
        <v>0</v>
      </c>
      <c r="K26" s="47">
        <f t="shared" si="4"/>
        <v>0</v>
      </c>
      <c r="L26" s="137">
        <f t="shared" si="5"/>
        <v>0</v>
      </c>
      <c r="M26" s="48">
        <f t="shared" si="6"/>
        <v>0</v>
      </c>
      <c r="N26" s="153">
        <f t="shared" si="7"/>
        <v>0</v>
      </c>
      <c r="O26" s="139">
        <f t="shared" si="0"/>
        <v>0</v>
      </c>
      <c r="P26" s="126"/>
      <c r="Q26" s="137">
        <f t="shared" si="1"/>
        <v>0</v>
      </c>
      <c r="R26" s="104">
        <f t="shared" si="2"/>
        <v>0</v>
      </c>
    </row>
    <row r="27" spans="1:18" ht="20.25" customHeight="1">
      <c r="A27" s="44">
        <v>24</v>
      </c>
      <c r="B27" s="254"/>
      <c r="C27" s="254"/>
      <c r="D27" s="255"/>
      <c r="E27" s="133"/>
      <c r="F27" s="46"/>
      <c r="G27" s="46"/>
      <c r="H27" s="45"/>
      <c r="I27" s="45"/>
      <c r="J27" s="137">
        <f t="shared" si="3"/>
        <v>0</v>
      </c>
      <c r="K27" s="47">
        <f t="shared" si="4"/>
        <v>0</v>
      </c>
      <c r="L27" s="137">
        <f t="shared" si="5"/>
        <v>0</v>
      </c>
      <c r="M27" s="48">
        <f t="shared" si="6"/>
        <v>0</v>
      </c>
      <c r="N27" s="153">
        <f t="shared" si="7"/>
        <v>0</v>
      </c>
      <c r="O27" s="139">
        <f t="shared" si="0"/>
        <v>0</v>
      </c>
      <c r="P27" s="126"/>
      <c r="Q27" s="137">
        <f t="shared" si="1"/>
        <v>0</v>
      </c>
      <c r="R27" s="104">
        <f t="shared" si="2"/>
        <v>0</v>
      </c>
    </row>
    <row r="28" spans="1:18" ht="20.25" customHeight="1">
      <c r="A28" s="44">
        <v>25</v>
      </c>
      <c r="B28" s="254"/>
      <c r="C28" s="254"/>
      <c r="D28" s="255"/>
      <c r="E28" s="133"/>
      <c r="F28" s="46"/>
      <c r="G28" s="46"/>
      <c r="H28" s="45"/>
      <c r="I28" s="45"/>
      <c r="J28" s="137">
        <f t="shared" si="3"/>
        <v>0</v>
      </c>
      <c r="K28" s="47">
        <f t="shared" si="4"/>
        <v>0</v>
      </c>
      <c r="L28" s="137">
        <f t="shared" si="5"/>
        <v>0</v>
      </c>
      <c r="M28" s="48">
        <f t="shared" si="6"/>
        <v>0</v>
      </c>
      <c r="N28" s="153">
        <f t="shared" si="7"/>
        <v>0</v>
      </c>
      <c r="O28" s="139">
        <f t="shared" si="0"/>
        <v>0</v>
      </c>
      <c r="P28" s="126"/>
      <c r="Q28" s="137">
        <f t="shared" si="1"/>
        <v>0</v>
      </c>
      <c r="R28" s="104">
        <f t="shared" si="2"/>
        <v>0</v>
      </c>
    </row>
    <row r="29" spans="1:18" ht="20.25" customHeight="1">
      <c r="A29" s="44">
        <v>26</v>
      </c>
      <c r="B29" s="254"/>
      <c r="C29" s="254"/>
      <c r="D29" s="255"/>
      <c r="E29" s="133"/>
      <c r="F29" s="46"/>
      <c r="G29" s="46"/>
      <c r="H29" s="45"/>
      <c r="I29" s="45"/>
      <c r="J29" s="137">
        <f t="shared" si="3"/>
        <v>0</v>
      </c>
      <c r="K29" s="47">
        <f t="shared" si="4"/>
        <v>0</v>
      </c>
      <c r="L29" s="137">
        <f t="shared" si="5"/>
        <v>0</v>
      </c>
      <c r="M29" s="48">
        <f t="shared" si="6"/>
        <v>0</v>
      </c>
      <c r="N29" s="153">
        <f t="shared" si="7"/>
        <v>0</v>
      </c>
      <c r="O29" s="139">
        <f t="shared" si="0"/>
        <v>0</v>
      </c>
      <c r="P29" s="126"/>
      <c r="Q29" s="137">
        <f t="shared" si="1"/>
        <v>0</v>
      </c>
      <c r="R29" s="104">
        <f t="shared" si="2"/>
        <v>0</v>
      </c>
    </row>
    <row r="30" spans="1:18" ht="20.25" customHeight="1">
      <c r="A30" s="44">
        <v>27</v>
      </c>
      <c r="B30" s="254"/>
      <c r="C30" s="254"/>
      <c r="D30" s="255"/>
      <c r="E30" s="133"/>
      <c r="F30" s="46"/>
      <c r="G30" s="46"/>
      <c r="H30" s="45"/>
      <c r="I30" s="45"/>
      <c r="J30" s="137">
        <f t="shared" si="3"/>
        <v>0</v>
      </c>
      <c r="K30" s="47">
        <f t="shared" si="4"/>
        <v>0</v>
      </c>
      <c r="L30" s="137">
        <f t="shared" si="5"/>
        <v>0</v>
      </c>
      <c r="M30" s="48">
        <f t="shared" si="6"/>
        <v>0</v>
      </c>
      <c r="N30" s="153">
        <f t="shared" si="7"/>
        <v>0</v>
      </c>
      <c r="O30" s="139">
        <f t="shared" si="0"/>
        <v>0</v>
      </c>
      <c r="P30" s="126"/>
      <c r="Q30" s="137">
        <f t="shared" si="1"/>
        <v>0</v>
      </c>
      <c r="R30" s="104">
        <f t="shared" si="2"/>
        <v>0</v>
      </c>
    </row>
    <row r="31" spans="1:18" ht="20.25" customHeight="1">
      <c r="A31" s="44">
        <v>28</v>
      </c>
      <c r="B31" s="254"/>
      <c r="C31" s="254"/>
      <c r="D31" s="255"/>
      <c r="E31" s="133"/>
      <c r="F31" s="46"/>
      <c r="G31" s="46"/>
      <c r="H31" s="45"/>
      <c r="I31" s="45"/>
      <c r="J31" s="137">
        <f t="shared" si="3"/>
        <v>0</v>
      </c>
      <c r="K31" s="47">
        <f t="shared" si="4"/>
        <v>0</v>
      </c>
      <c r="L31" s="137">
        <f t="shared" si="5"/>
        <v>0</v>
      </c>
      <c r="M31" s="48">
        <f t="shared" si="6"/>
        <v>0</v>
      </c>
      <c r="N31" s="153">
        <f t="shared" si="7"/>
        <v>0</v>
      </c>
      <c r="O31" s="139">
        <f t="shared" si="0"/>
        <v>0</v>
      </c>
      <c r="P31" s="126"/>
      <c r="Q31" s="137">
        <f t="shared" si="1"/>
        <v>0</v>
      </c>
      <c r="R31" s="104">
        <f t="shared" si="2"/>
        <v>0</v>
      </c>
    </row>
    <row r="32" spans="1:18" ht="20.25" customHeight="1">
      <c r="A32" s="44">
        <v>29</v>
      </c>
      <c r="B32" s="254"/>
      <c r="C32" s="254"/>
      <c r="D32" s="255"/>
      <c r="E32" s="133"/>
      <c r="F32" s="46"/>
      <c r="G32" s="46"/>
      <c r="H32" s="45"/>
      <c r="I32" s="45"/>
      <c r="J32" s="137">
        <f t="shared" si="3"/>
        <v>0</v>
      </c>
      <c r="K32" s="47">
        <f t="shared" si="4"/>
        <v>0</v>
      </c>
      <c r="L32" s="137">
        <f t="shared" si="5"/>
        <v>0</v>
      </c>
      <c r="M32" s="48">
        <f t="shared" si="6"/>
        <v>0</v>
      </c>
      <c r="N32" s="153">
        <f t="shared" si="7"/>
        <v>0</v>
      </c>
      <c r="O32" s="139">
        <f t="shared" si="0"/>
        <v>0</v>
      </c>
      <c r="P32" s="126"/>
      <c r="Q32" s="137">
        <f t="shared" si="1"/>
        <v>0</v>
      </c>
      <c r="R32" s="104">
        <f t="shared" si="2"/>
        <v>0</v>
      </c>
    </row>
    <row r="33" spans="1:18" ht="20.25" customHeight="1">
      <c r="A33" s="44">
        <v>30</v>
      </c>
      <c r="B33" s="254"/>
      <c r="C33" s="254"/>
      <c r="D33" s="255"/>
      <c r="E33" s="133"/>
      <c r="F33" s="46"/>
      <c r="G33" s="46"/>
      <c r="H33" s="45"/>
      <c r="I33" s="45"/>
      <c r="J33" s="137">
        <f t="shared" si="3"/>
        <v>0</v>
      </c>
      <c r="K33" s="47">
        <f t="shared" si="4"/>
        <v>0</v>
      </c>
      <c r="L33" s="137">
        <f t="shared" si="5"/>
        <v>0</v>
      </c>
      <c r="M33" s="48">
        <f t="shared" si="6"/>
        <v>0</v>
      </c>
      <c r="N33" s="153">
        <f t="shared" si="7"/>
        <v>0</v>
      </c>
      <c r="O33" s="139">
        <f t="shared" si="0"/>
        <v>0</v>
      </c>
      <c r="P33" s="126"/>
      <c r="Q33" s="137">
        <f t="shared" si="1"/>
        <v>0</v>
      </c>
      <c r="R33" s="104">
        <f t="shared" si="2"/>
        <v>0</v>
      </c>
    </row>
    <row r="34" spans="1:18" ht="20.25" customHeight="1">
      <c r="A34" s="44">
        <v>31</v>
      </c>
      <c r="B34" s="254"/>
      <c r="C34" s="254"/>
      <c r="D34" s="255"/>
      <c r="E34" s="133"/>
      <c r="F34" s="46"/>
      <c r="G34" s="46"/>
      <c r="H34" s="45"/>
      <c r="I34" s="45"/>
      <c r="J34" s="137">
        <f t="shared" si="3"/>
        <v>0</v>
      </c>
      <c r="K34" s="47">
        <f t="shared" si="4"/>
        <v>0</v>
      </c>
      <c r="L34" s="137">
        <f t="shared" si="5"/>
        <v>0</v>
      </c>
      <c r="M34" s="48">
        <f t="shared" si="6"/>
        <v>0</v>
      </c>
      <c r="N34" s="153">
        <f t="shared" si="7"/>
        <v>0</v>
      </c>
      <c r="O34" s="139">
        <f t="shared" si="0"/>
        <v>0</v>
      </c>
      <c r="P34" s="126"/>
      <c r="Q34" s="137">
        <f t="shared" si="1"/>
        <v>0</v>
      </c>
      <c r="R34" s="104">
        <f t="shared" si="2"/>
        <v>0</v>
      </c>
    </row>
    <row r="35" spans="1:18" ht="20.25" customHeight="1">
      <c r="A35" s="44">
        <v>32</v>
      </c>
      <c r="B35" s="254"/>
      <c r="C35" s="254"/>
      <c r="D35" s="255"/>
      <c r="E35" s="133"/>
      <c r="F35" s="46"/>
      <c r="G35" s="46"/>
      <c r="H35" s="45"/>
      <c r="I35" s="45"/>
      <c r="J35" s="137">
        <f t="shared" si="3"/>
        <v>0</v>
      </c>
      <c r="K35" s="47">
        <f t="shared" si="4"/>
        <v>0</v>
      </c>
      <c r="L35" s="137">
        <f t="shared" si="5"/>
        <v>0</v>
      </c>
      <c r="M35" s="48">
        <f t="shared" si="6"/>
        <v>0</v>
      </c>
      <c r="N35" s="153">
        <f t="shared" si="7"/>
        <v>0</v>
      </c>
      <c r="O35" s="139">
        <f t="shared" si="0"/>
        <v>0</v>
      </c>
      <c r="P35" s="126"/>
      <c r="Q35" s="137">
        <f t="shared" si="1"/>
        <v>0</v>
      </c>
      <c r="R35" s="104">
        <f t="shared" si="2"/>
        <v>0</v>
      </c>
    </row>
    <row r="36" spans="1:18" ht="20.25" customHeight="1">
      <c r="A36" s="44">
        <v>33</v>
      </c>
      <c r="B36" s="254"/>
      <c r="C36" s="254"/>
      <c r="D36" s="255"/>
      <c r="E36" s="133"/>
      <c r="F36" s="46"/>
      <c r="G36" s="46"/>
      <c r="H36" s="45"/>
      <c r="I36" s="45"/>
      <c r="J36" s="137">
        <f t="shared" si="3"/>
        <v>0</v>
      </c>
      <c r="K36" s="47">
        <f t="shared" si="4"/>
        <v>0</v>
      </c>
      <c r="L36" s="137">
        <f t="shared" si="5"/>
        <v>0</v>
      </c>
      <c r="M36" s="48">
        <f t="shared" si="6"/>
        <v>0</v>
      </c>
      <c r="N36" s="153">
        <f t="shared" si="7"/>
        <v>0</v>
      </c>
      <c r="O36" s="139">
        <f t="shared" si="0"/>
        <v>0</v>
      </c>
      <c r="P36" s="126"/>
      <c r="Q36" s="137">
        <f t="shared" si="1"/>
        <v>0</v>
      </c>
      <c r="R36" s="104">
        <f t="shared" si="2"/>
        <v>0</v>
      </c>
    </row>
    <row r="37" spans="1:18" ht="20.25" customHeight="1">
      <c r="A37" s="44">
        <v>34</v>
      </c>
      <c r="B37" s="254"/>
      <c r="C37" s="254"/>
      <c r="D37" s="255"/>
      <c r="E37" s="133"/>
      <c r="F37" s="46"/>
      <c r="G37" s="46"/>
      <c r="H37" s="45"/>
      <c r="I37" s="45"/>
      <c r="J37" s="137">
        <f t="shared" si="3"/>
        <v>0</v>
      </c>
      <c r="K37" s="47">
        <f t="shared" si="4"/>
        <v>0</v>
      </c>
      <c r="L37" s="137">
        <f t="shared" si="5"/>
        <v>0</v>
      </c>
      <c r="M37" s="48">
        <f t="shared" si="6"/>
        <v>0</v>
      </c>
      <c r="N37" s="153">
        <f t="shared" si="7"/>
        <v>0</v>
      </c>
      <c r="O37" s="139">
        <f t="shared" si="0"/>
        <v>0</v>
      </c>
      <c r="P37" s="126"/>
      <c r="Q37" s="137">
        <f t="shared" si="1"/>
        <v>0</v>
      </c>
      <c r="R37" s="104">
        <f t="shared" si="2"/>
        <v>0</v>
      </c>
    </row>
    <row r="38" spans="1:18" ht="20.25" customHeight="1">
      <c r="A38" s="44">
        <v>35</v>
      </c>
      <c r="B38" s="254"/>
      <c r="C38" s="254"/>
      <c r="D38" s="255"/>
      <c r="E38" s="133"/>
      <c r="F38" s="46"/>
      <c r="G38" s="46"/>
      <c r="H38" s="45"/>
      <c r="I38" s="45"/>
      <c r="J38" s="137">
        <f t="shared" si="3"/>
        <v>0</v>
      </c>
      <c r="K38" s="47">
        <f t="shared" si="4"/>
        <v>0</v>
      </c>
      <c r="L38" s="137">
        <f t="shared" si="5"/>
        <v>0</v>
      </c>
      <c r="M38" s="48">
        <f t="shared" si="6"/>
        <v>0</v>
      </c>
      <c r="N38" s="153">
        <f t="shared" si="7"/>
        <v>0</v>
      </c>
      <c r="O38" s="139">
        <f t="shared" si="0"/>
        <v>0</v>
      </c>
      <c r="P38" s="126"/>
      <c r="Q38" s="137">
        <f t="shared" si="1"/>
        <v>0</v>
      </c>
      <c r="R38" s="104">
        <f t="shared" si="2"/>
        <v>0</v>
      </c>
    </row>
    <row r="39" spans="1:18" s="67" customFormat="1" ht="20.25" customHeight="1">
      <c r="A39" s="82"/>
      <c r="B39" s="83"/>
      <c r="C39" s="83"/>
      <c r="D39" s="83"/>
      <c r="E39" s="83"/>
      <c r="F39" s="84"/>
      <c r="G39" s="159" t="s">
        <v>65</v>
      </c>
      <c r="H39" s="160"/>
      <c r="I39" s="73">
        <f>ROUND(SUM(I4:I38),0)</f>
        <v>0</v>
      </c>
      <c r="J39" s="138">
        <f aca="true" t="shared" si="8" ref="J39:Q39">ROUND(SUM(J4:J38),0)</f>
        <v>0</v>
      </c>
      <c r="K39" s="73"/>
      <c r="L39" s="138">
        <f t="shared" si="8"/>
        <v>0</v>
      </c>
      <c r="M39" s="74"/>
      <c r="N39" s="154">
        <f>ROUND(SUM(N4:N38),0)</f>
        <v>0</v>
      </c>
      <c r="O39" s="140">
        <f t="shared" si="8"/>
        <v>0</v>
      </c>
      <c r="P39" s="77"/>
      <c r="Q39" s="143">
        <f t="shared" si="8"/>
        <v>0</v>
      </c>
      <c r="R39" s="78"/>
    </row>
    <row r="40" spans="1:18" s="67" customFormat="1" ht="20.25" customHeight="1">
      <c r="A40" s="85"/>
      <c r="B40" s="72"/>
      <c r="C40" s="71"/>
      <c r="D40" s="71"/>
      <c r="E40" s="71"/>
      <c r="F40" s="86"/>
      <c r="G40" s="80" t="s">
        <v>64</v>
      </c>
      <c r="H40" s="81">
        <f>IF('דף ראשי'!D64=4,0,0.2)</f>
        <v>0.2</v>
      </c>
      <c r="I40" s="141">
        <f>ROUND(SUMIF($D$4:$D$38,"&lt;&gt;2",I4:I38)*$H$40,0)</f>
        <v>0</v>
      </c>
      <c r="J40" s="141">
        <f>ROUND(SUMIF($D$4:$D$38,"&lt;&gt;2",J4:J38)*$H$40,0)</f>
        <v>0</v>
      </c>
      <c r="K40" s="75"/>
      <c r="L40" s="141">
        <f>ROUND(SUMIF($D$4:$D$38,"&lt;&gt;2",L4:L38)*$H$40,0)</f>
        <v>0</v>
      </c>
      <c r="M40" s="76"/>
      <c r="N40" s="155"/>
      <c r="O40" s="141">
        <f>ROUND(SUMIF($D$4:$D$38,"&lt;&gt;2",O4:O38)*$H$40,0)</f>
        <v>0</v>
      </c>
      <c r="P40" s="77"/>
      <c r="Q40" s="141">
        <f>ROUND(SUMIF($D$4:$D$38,"&lt;&gt;2",Q4:Q38)*$H$40,0)</f>
        <v>0</v>
      </c>
      <c r="R40" s="78"/>
    </row>
    <row r="41" spans="1:18" s="67" customFormat="1" ht="20.25" customHeight="1" thickBot="1">
      <c r="A41" s="87"/>
      <c r="B41" s="88"/>
      <c r="C41" s="88"/>
      <c r="D41" s="88"/>
      <c r="E41" s="88"/>
      <c r="F41" s="89"/>
      <c r="G41" s="157" t="s">
        <v>66</v>
      </c>
      <c r="H41" s="158"/>
      <c r="I41" s="73">
        <f>+I40+I39</f>
        <v>0</v>
      </c>
      <c r="J41" s="138">
        <f aca="true" t="shared" si="9" ref="J41:Q41">+J40+J39</f>
        <v>0</v>
      </c>
      <c r="K41" s="73"/>
      <c r="L41" s="138">
        <f t="shared" si="9"/>
        <v>0</v>
      </c>
      <c r="M41" s="74"/>
      <c r="N41" s="154">
        <f>+N40+N39</f>
        <v>0</v>
      </c>
      <c r="O41" s="142">
        <f t="shared" si="9"/>
        <v>0</v>
      </c>
      <c r="P41" s="79"/>
      <c r="Q41" s="144">
        <f t="shared" si="9"/>
        <v>0</v>
      </c>
      <c r="R41" s="70"/>
    </row>
    <row r="42" spans="1:11" ht="15.75">
      <c r="A42" s="49"/>
      <c r="C42" s="49"/>
      <c r="F42" s="49"/>
      <c r="G42" s="50"/>
      <c r="H42" s="51"/>
      <c r="I42" s="49"/>
      <c r="J42" s="49"/>
      <c r="K42" s="49"/>
    </row>
    <row r="43" spans="1:14" ht="15.75" customHeight="1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N43" s="172"/>
    </row>
    <row r="44" spans="1:18" s="49" customFormat="1" ht="30" customHeight="1">
      <c r="A44" s="252" t="s">
        <v>4</v>
      </c>
      <c r="B44" s="176" t="s">
        <v>50</v>
      </c>
      <c r="C44" s="328" t="s">
        <v>96</v>
      </c>
      <c r="D44" s="328"/>
      <c r="E44" s="177" t="s">
        <v>97</v>
      </c>
      <c r="F44" s="172"/>
      <c r="G44" s="42"/>
      <c r="H44" s="172"/>
      <c r="I44" s="172"/>
      <c r="J44" s="172"/>
      <c r="K44" s="172"/>
      <c r="L44" s="53"/>
      <c r="M44" s="42"/>
      <c r="N44" s="172"/>
      <c r="O44" s="42"/>
      <c r="P44" s="42"/>
      <c r="Q44" s="42"/>
      <c r="R44" s="42"/>
    </row>
    <row r="45" spans="1:14" s="49" customFormat="1" ht="30.75" customHeight="1">
      <c r="A45" s="251">
        <v>1</v>
      </c>
      <c r="B45" s="250" t="s">
        <v>51</v>
      </c>
      <c r="C45" s="322">
        <v>30000</v>
      </c>
      <c r="D45" s="322"/>
      <c r="E45" s="253">
        <v>1</v>
      </c>
      <c r="F45" s="172"/>
      <c r="G45" s="42"/>
      <c r="H45" s="173"/>
      <c r="I45" s="173"/>
      <c r="J45" s="173"/>
      <c r="K45" s="173"/>
      <c r="L45" s="53"/>
      <c r="N45" s="173"/>
    </row>
    <row r="46" spans="1:14" s="49" customFormat="1" ht="30.75" customHeight="1">
      <c r="A46" s="251">
        <v>2</v>
      </c>
      <c r="B46" s="250" t="s">
        <v>98</v>
      </c>
      <c r="C46" s="322">
        <v>30000</v>
      </c>
      <c r="D46" s="322"/>
      <c r="E46" s="253">
        <v>1</v>
      </c>
      <c r="F46" s="172"/>
      <c r="G46" s="42"/>
      <c r="H46" s="173"/>
      <c r="I46" s="173"/>
      <c r="J46" s="173"/>
      <c r="K46" s="173"/>
      <c r="L46" s="53"/>
      <c r="N46" s="173"/>
    </row>
    <row r="47" spans="1:18" ht="30.75" customHeight="1">
      <c r="A47" s="251">
        <v>3</v>
      </c>
      <c r="B47" s="250" t="s">
        <v>99</v>
      </c>
      <c r="C47" s="322">
        <v>35000</v>
      </c>
      <c r="D47" s="322"/>
      <c r="E47" s="253">
        <v>0.5</v>
      </c>
      <c r="F47" s="172"/>
      <c r="H47" s="173"/>
      <c r="I47" s="173"/>
      <c r="J47" s="173"/>
      <c r="K47" s="173"/>
      <c r="M47" s="49"/>
      <c r="N47" s="173"/>
      <c r="O47" s="49"/>
      <c r="P47" s="49"/>
      <c r="Q47" s="49"/>
      <c r="R47" s="49"/>
    </row>
    <row r="48" spans="1:14" ht="30.75" customHeight="1">
      <c r="A48" s="251">
        <v>4</v>
      </c>
      <c r="B48" s="250" t="s">
        <v>100</v>
      </c>
      <c r="C48" s="322">
        <v>35000</v>
      </c>
      <c r="D48" s="322"/>
      <c r="E48" s="253">
        <v>0.75</v>
      </c>
      <c r="F48" s="172"/>
      <c r="H48" s="173"/>
      <c r="I48" s="173"/>
      <c r="J48" s="173"/>
      <c r="K48" s="173"/>
      <c r="N48" s="173"/>
    </row>
    <row r="49" spans="1:14" ht="30.75" customHeight="1">
      <c r="A49" s="251">
        <v>5</v>
      </c>
      <c r="B49" s="250" t="s">
        <v>101</v>
      </c>
      <c r="C49" s="322">
        <v>30000</v>
      </c>
      <c r="D49" s="322"/>
      <c r="E49" s="253">
        <v>1</v>
      </c>
      <c r="F49" s="172"/>
      <c r="H49" s="173"/>
      <c r="I49" s="173"/>
      <c r="J49" s="173"/>
      <c r="K49" s="173"/>
      <c r="N49" s="173"/>
    </row>
    <row r="50" spans="1:14" ht="30.75" customHeight="1">
      <c r="A50" s="251">
        <v>6</v>
      </c>
      <c r="B50" s="250" t="s">
        <v>52</v>
      </c>
      <c r="C50" s="322">
        <v>30000</v>
      </c>
      <c r="D50" s="322"/>
      <c r="E50" s="253">
        <v>0.333333333333</v>
      </c>
      <c r="F50" s="323" t="s">
        <v>102</v>
      </c>
      <c r="G50" s="324"/>
      <c r="H50" s="324"/>
      <c r="I50" s="324"/>
      <c r="J50" s="175"/>
      <c r="K50" s="175"/>
      <c r="N50" s="174"/>
    </row>
    <row r="51" spans="1:14" ht="30.75" customHeight="1">
      <c r="A51" s="251">
        <v>7</v>
      </c>
      <c r="B51" s="250" t="s">
        <v>53</v>
      </c>
      <c r="C51" s="322">
        <v>6000</v>
      </c>
      <c r="D51" s="322"/>
      <c r="E51" s="253">
        <v>1</v>
      </c>
      <c r="F51" s="172"/>
      <c r="H51" s="173"/>
      <c r="I51" s="173"/>
      <c r="J51" s="173"/>
      <c r="K51" s="173"/>
      <c r="N51" s="173"/>
    </row>
    <row r="52" spans="1:5" ht="25.5" customHeight="1">
      <c r="A52" s="251">
        <v>8</v>
      </c>
      <c r="B52" s="250" t="s">
        <v>141</v>
      </c>
      <c r="C52" s="322">
        <v>42000</v>
      </c>
      <c r="D52" s="322"/>
      <c r="E52" s="253">
        <v>1</v>
      </c>
    </row>
    <row r="61" ht="15.75">
      <c r="A61" s="49"/>
    </row>
    <row r="62" ht="15.75">
      <c r="A62" s="49"/>
    </row>
    <row r="63" ht="15.75">
      <c r="A63" s="49"/>
    </row>
    <row r="64" ht="15.75">
      <c r="A64" s="49"/>
    </row>
    <row r="65" ht="15.75">
      <c r="A65" s="49"/>
    </row>
    <row r="66" ht="15.75">
      <c r="A66" s="49"/>
    </row>
    <row r="67" ht="15.75">
      <c r="A67" s="49"/>
    </row>
    <row r="68" ht="15.75">
      <c r="A68" s="49"/>
    </row>
    <row r="69" ht="15.75">
      <c r="A69" s="49"/>
    </row>
    <row r="70" ht="15.75">
      <c r="A70" s="49"/>
    </row>
    <row r="71" ht="15.75">
      <c r="A71" s="49"/>
    </row>
  </sheetData>
  <sheetProtection password="CF66" sheet="1" objects="1" scenarios="1"/>
  <mergeCells count="11">
    <mergeCell ref="C47:D47"/>
    <mergeCell ref="C48:D48"/>
    <mergeCell ref="C52:D52"/>
    <mergeCell ref="F50:I50"/>
    <mergeCell ref="C51:D51"/>
    <mergeCell ref="O2:R2"/>
    <mergeCell ref="C44:D44"/>
    <mergeCell ref="C45:D45"/>
    <mergeCell ref="C46:D46"/>
    <mergeCell ref="C49:D49"/>
    <mergeCell ref="C50:D50"/>
  </mergeCells>
  <conditionalFormatting sqref="B4:C38">
    <cfRule type="expression" priority="1" dxfId="15" stopIfTrue="1">
      <formula>AND($D4&gt;0,(COUNTA($B4,$C4)&lt;2))</formula>
    </cfRule>
  </conditionalFormatting>
  <conditionalFormatting sqref="D4:D38">
    <cfRule type="expression" priority="2" dxfId="15" stopIfTrue="1">
      <formula>AND($D4=0,(COUNTA($B4,$C4)&gt;0))</formula>
    </cfRule>
  </conditionalFormatting>
  <conditionalFormatting sqref="R4:R38 M4:M38">
    <cfRule type="cellIs" priority="3" dxfId="30" operator="equal" stopIfTrue="1">
      <formula>"עובד חדש"</formula>
    </cfRule>
    <cfRule type="cellIs" priority="4" dxfId="13" operator="equal" stopIfTrue="1">
      <formula>"גריעת עובד"</formula>
    </cfRule>
  </conditionalFormatting>
  <dataValidations count="1">
    <dataValidation type="list" allowBlank="1" showInputMessage="1" showErrorMessage="1" error="נא לבחור מרשית הקודים, כמפורט בתחתית הגליון" sqref="D4:D38">
      <formula1>$A$44:$A$52</formula1>
    </dataValidation>
  </dataValidations>
  <hyperlinks>
    <hyperlink ref="D3" location="'כח אדם'!A44:E52" tooltip="נא  נא הקישו על התא על מנת לעבור לטבלת קודי השכר שבתחתית הגליון" display="קוד שכר"/>
  </hyperlinks>
  <printOptions/>
  <pageMargins left="0.07874015748031496" right="0.2362204724409449" top="0.22" bottom="0.22" header="0.35" footer="0.35"/>
  <pageSetup fitToHeight="2" fitToWidth="1" horizontalDpi="600" verticalDpi="600" orientation="landscape" paperSize="9" scale="63" r:id="rId3"/>
  <headerFooter alignWithMargins="0">
    <oddFooter>&amp;Cעמוד 2 מתוך 7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28"/>
  <sheetViews>
    <sheetView showGridLines="0" rightToLeft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28125" style="62" customWidth="1"/>
    <col min="2" max="2" width="27.8515625" style="62" customWidth="1"/>
    <col min="3" max="3" width="15.00390625" style="62" customWidth="1"/>
    <col min="4" max="4" width="16.28125" style="62" customWidth="1"/>
    <col min="5" max="5" width="15.8515625" style="62" customWidth="1"/>
    <col min="6" max="6" width="14.28125" style="63" customWidth="1"/>
    <col min="7" max="7" width="13.140625" style="42" customWidth="1"/>
    <col min="8" max="8" width="19.00390625" style="42" customWidth="1"/>
    <col min="9" max="9" width="27.57421875" style="42" customWidth="1"/>
    <col min="10" max="10" width="14.00390625" style="42" customWidth="1"/>
    <col min="11" max="11" width="13.421875" style="42" customWidth="1"/>
    <col min="12" max="16384" width="9.140625" style="42" customWidth="1"/>
  </cols>
  <sheetData>
    <row r="1" spans="1:11" s="91" customFormat="1" ht="27" customHeight="1" thickBot="1">
      <c r="A1" s="92"/>
      <c r="B1" s="102" t="s">
        <v>55</v>
      </c>
      <c r="C1" s="93"/>
      <c r="D1" s="93"/>
      <c r="E1" s="94" t="s">
        <v>19</v>
      </c>
      <c r="F1" s="97">
        <f>'דף ראשי'!C14</f>
        <v>0</v>
      </c>
      <c r="G1" s="95"/>
      <c r="H1" s="107" t="s">
        <v>20</v>
      </c>
      <c r="I1" s="332">
        <f>'דף ראשי'!C8</f>
        <v>0</v>
      </c>
      <c r="J1" s="332"/>
      <c r="K1" s="333"/>
    </row>
    <row r="2" spans="1:11" s="123" customFormat="1" ht="19.5" thickBot="1">
      <c r="A2" s="326" t="s">
        <v>47</v>
      </c>
      <c r="B2" s="326"/>
      <c r="C2" s="326"/>
      <c r="D2" s="326"/>
      <c r="E2" s="326"/>
      <c r="F2" s="326"/>
      <c r="G2" s="327"/>
      <c r="H2" s="343" t="s">
        <v>38</v>
      </c>
      <c r="I2" s="344"/>
      <c r="J2" s="344"/>
      <c r="K2" s="345"/>
    </row>
    <row r="3" spans="1:11" s="43" customFormat="1" ht="12.75" customHeight="1">
      <c r="A3" s="329" t="s">
        <v>9</v>
      </c>
      <c r="B3" s="329" t="s">
        <v>48</v>
      </c>
      <c r="C3" s="330" t="s">
        <v>3</v>
      </c>
      <c r="D3" s="330" t="s">
        <v>35</v>
      </c>
      <c r="E3" s="331" t="s">
        <v>5</v>
      </c>
      <c r="F3" s="330" t="s">
        <v>6</v>
      </c>
      <c r="G3" s="336" t="s">
        <v>70</v>
      </c>
      <c r="H3" s="337" t="s">
        <v>87</v>
      </c>
      <c r="I3" s="341" t="s">
        <v>23</v>
      </c>
      <c r="J3" s="339" t="s">
        <v>37</v>
      </c>
      <c r="K3" s="334" t="s">
        <v>69</v>
      </c>
    </row>
    <row r="4" spans="1:11" s="43" customFormat="1" ht="12.75" customHeight="1">
      <c r="A4" s="329"/>
      <c r="B4" s="329"/>
      <c r="C4" s="330"/>
      <c r="D4" s="330"/>
      <c r="E4" s="331"/>
      <c r="F4" s="330"/>
      <c r="G4" s="336"/>
      <c r="H4" s="338"/>
      <c r="I4" s="342"/>
      <c r="J4" s="340"/>
      <c r="K4" s="335"/>
    </row>
    <row r="5" spans="1:11" s="43" customFormat="1" ht="16.5" customHeight="1">
      <c r="A5" s="329"/>
      <c r="B5" s="329"/>
      <c r="C5" s="330"/>
      <c r="D5" s="330"/>
      <c r="E5" s="331"/>
      <c r="F5" s="330"/>
      <c r="G5" s="336"/>
      <c r="H5" s="338"/>
      <c r="I5" s="342"/>
      <c r="J5" s="340"/>
      <c r="K5" s="335"/>
    </row>
    <row r="6" spans="1:11" ht="21.75" customHeight="1">
      <c r="A6" s="58">
        <v>1</v>
      </c>
      <c r="B6" s="132"/>
      <c r="C6" s="230"/>
      <c r="D6" s="230"/>
      <c r="E6" s="230"/>
      <c r="F6" s="145">
        <f aca="true" t="shared" si="0" ref="F6:F25">E6-D6</f>
        <v>0</v>
      </c>
      <c r="G6" s="48">
        <f aca="true" t="shared" si="1" ref="G6:G25">IF(D6=0,IF(E6=0,0,"פריט חדש"),IF(E6=0,"ביטול פריט",F6/D6))</f>
        <v>0</v>
      </c>
      <c r="H6" s="139">
        <f aca="true" t="shared" si="2" ref="H6:H25">E6</f>
        <v>0</v>
      </c>
      <c r="I6" s="126"/>
      <c r="J6" s="137">
        <f aca="true" t="shared" si="3" ref="J6:J25">H6-D6</f>
        <v>0</v>
      </c>
      <c r="K6" s="104">
        <f aca="true" t="shared" si="4" ref="K6:K25">IF(D6=0,IF(H6=0,0,"פריט חדש"),IF(H6=0,"ביטול פריט",((H6-D6)/D6)))</f>
        <v>0</v>
      </c>
    </row>
    <row r="7" spans="1:11" ht="21.75" customHeight="1">
      <c r="A7" s="58">
        <v>2</v>
      </c>
      <c r="B7" s="132"/>
      <c r="C7" s="230"/>
      <c r="D7" s="230"/>
      <c r="E7" s="230"/>
      <c r="F7" s="145">
        <f t="shared" si="0"/>
        <v>0</v>
      </c>
      <c r="G7" s="48">
        <f t="shared" si="1"/>
        <v>0</v>
      </c>
      <c r="H7" s="139">
        <f t="shared" si="2"/>
        <v>0</v>
      </c>
      <c r="I7" s="126"/>
      <c r="J7" s="137">
        <f t="shared" si="3"/>
        <v>0</v>
      </c>
      <c r="K7" s="104">
        <f t="shared" si="4"/>
        <v>0</v>
      </c>
    </row>
    <row r="8" spans="1:11" ht="21.75" customHeight="1">
      <c r="A8" s="58">
        <v>3</v>
      </c>
      <c r="B8" s="132"/>
      <c r="C8" s="230"/>
      <c r="D8" s="230"/>
      <c r="E8" s="230"/>
      <c r="F8" s="145">
        <f t="shared" si="0"/>
        <v>0</v>
      </c>
      <c r="G8" s="48">
        <f t="shared" si="1"/>
        <v>0</v>
      </c>
      <c r="H8" s="139">
        <f t="shared" si="2"/>
        <v>0</v>
      </c>
      <c r="I8" s="126"/>
      <c r="J8" s="137">
        <f t="shared" si="3"/>
        <v>0</v>
      </c>
      <c r="K8" s="104">
        <f t="shared" si="4"/>
        <v>0</v>
      </c>
    </row>
    <row r="9" spans="1:11" ht="22.5" customHeight="1">
      <c r="A9" s="58">
        <v>4</v>
      </c>
      <c r="B9" s="132"/>
      <c r="C9" s="230"/>
      <c r="D9" s="230"/>
      <c r="E9" s="230"/>
      <c r="F9" s="145">
        <f t="shared" si="0"/>
        <v>0</v>
      </c>
      <c r="G9" s="48">
        <f t="shared" si="1"/>
        <v>0</v>
      </c>
      <c r="H9" s="139">
        <f t="shared" si="2"/>
        <v>0</v>
      </c>
      <c r="I9" s="126"/>
      <c r="J9" s="137">
        <f t="shared" si="3"/>
        <v>0</v>
      </c>
      <c r="K9" s="104">
        <f t="shared" si="4"/>
        <v>0</v>
      </c>
    </row>
    <row r="10" spans="1:11" ht="22.5" customHeight="1">
      <c r="A10" s="58">
        <v>5</v>
      </c>
      <c r="B10" s="132"/>
      <c r="C10" s="230"/>
      <c r="D10" s="230"/>
      <c r="E10" s="230"/>
      <c r="F10" s="145">
        <f t="shared" si="0"/>
        <v>0</v>
      </c>
      <c r="G10" s="48">
        <f t="shared" si="1"/>
        <v>0</v>
      </c>
      <c r="H10" s="139">
        <f t="shared" si="2"/>
        <v>0</v>
      </c>
      <c r="I10" s="126"/>
      <c r="J10" s="137">
        <f t="shared" si="3"/>
        <v>0</v>
      </c>
      <c r="K10" s="104">
        <f t="shared" si="4"/>
        <v>0</v>
      </c>
    </row>
    <row r="11" spans="1:11" ht="22.5" customHeight="1">
      <c r="A11" s="58">
        <v>6</v>
      </c>
      <c r="B11" s="59"/>
      <c r="C11" s="231"/>
      <c r="D11" s="232"/>
      <c r="E11" s="232"/>
      <c r="F11" s="145">
        <f t="shared" si="0"/>
        <v>0</v>
      </c>
      <c r="G11" s="48">
        <f t="shared" si="1"/>
        <v>0</v>
      </c>
      <c r="H11" s="139">
        <f t="shared" si="2"/>
        <v>0</v>
      </c>
      <c r="I11" s="126"/>
      <c r="J11" s="137">
        <f t="shared" si="3"/>
        <v>0</v>
      </c>
      <c r="K11" s="104">
        <f t="shared" si="4"/>
        <v>0</v>
      </c>
    </row>
    <row r="12" spans="1:11" ht="22.5" customHeight="1">
      <c r="A12" s="58">
        <v>7</v>
      </c>
      <c r="B12" s="59"/>
      <c r="C12" s="231"/>
      <c r="D12" s="232"/>
      <c r="E12" s="232"/>
      <c r="F12" s="145">
        <f t="shared" si="0"/>
        <v>0</v>
      </c>
      <c r="G12" s="48">
        <f t="shared" si="1"/>
        <v>0</v>
      </c>
      <c r="H12" s="139">
        <f t="shared" si="2"/>
        <v>0</v>
      </c>
      <c r="I12" s="126"/>
      <c r="J12" s="137">
        <f t="shared" si="3"/>
        <v>0</v>
      </c>
      <c r="K12" s="104">
        <f t="shared" si="4"/>
        <v>0</v>
      </c>
    </row>
    <row r="13" spans="1:11" ht="22.5" customHeight="1">
      <c r="A13" s="58">
        <v>8</v>
      </c>
      <c r="B13" s="59"/>
      <c r="C13" s="231"/>
      <c r="D13" s="232"/>
      <c r="E13" s="232"/>
      <c r="F13" s="145">
        <f t="shared" si="0"/>
        <v>0</v>
      </c>
      <c r="G13" s="48">
        <f t="shared" si="1"/>
        <v>0</v>
      </c>
      <c r="H13" s="139">
        <f t="shared" si="2"/>
        <v>0</v>
      </c>
      <c r="I13" s="126"/>
      <c r="J13" s="137">
        <f t="shared" si="3"/>
        <v>0</v>
      </c>
      <c r="K13" s="104">
        <f t="shared" si="4"/>
        <v>0</v>
      </c>
    </row>
    <row r="14" spans="1:11" ht="22.5" customHeight="1">
      <c r="A14" s="58">
        <v>9</v>
      </c>
      <c r="B14" s="59"/>
      <c r="C14" s="231"/>
      <c r="D14" s="232"/>
      <c r="E14" s="232"/>
      <c r="F14" s="145">
        <f t="shared" si="0"/>
        <v>0</v>
      </c>
      <c r="G14" s="48">
        <f t="shared" si="1"/>
        <v>0</v>
      </c>
      <c r="H14" s="139">
        <f t="shared" si="2"/>
        <v>0</v>
      </c>
      <c r="I14" s="126"/>
      <c r="J14" s="137">
        <f t="shared" si="3"/>
        <v>0</v>
      </c>
      <c r="K14" s="104">
        <f t="shared" si="4"/>
        <v>0</v>
      </c>
    </row>
    <row r="15" spans="1:11" ht="22.5" customHeight="1">
      <c r="A15" s="58">
        <v>10</v>
      </c>
      <c r="B15" s="59"/>
      <c r="C15" s="231"/>
      <c r="D15" s="232"/>
      <c r="E15" s="232"/>
      <c r="F15" s="145">
        <f t="shared" si="0"/>
        <v>0</v>
      </c>
      <c r="G15" s="48">
        <f t="shared" si="1"/>
        <v>0</v>
      </c>
      <c r="H15" s="139">
        <f t="shared" si="2"/>
        <v>0</v>
      </c>
      <c r="I15" s="126"/>
      <c r="J15" s="137">
        <f t="shared" si="3"/>
        <v>0</v>
      </c>
      <c r="K15" s="104">
        <f t="shared" si="4"/>
        <v>0</v>
      </c>
    </row>
    <row r="16" spans="1:11" ht="22.5" customHeight="1">
      <c r="A16" s="58">
        <v>11</v>
      </c>
      <c r="B16" s="59"/>
      <c r="C16" s="231"/>
      <c r="D16" s="232"/>
      <c r="E16" s="232"/>
      <c r="F16" s="145">
        <f t="shared" si="0"/>
        <v>0</v>
      </c>
      <c r="G16" s="48">
        <f t="shared" si="1"/>
        <v>0</v>
      </c>
      <c r="H16" s="139">
        <f t="shared" si="2"/>
        <v>0</v>
      </c>
      <c r="I16" s="126"/>
      <c r="J16" s="137">
        <f t="shared" si="3"/>
        <v>0</v>
      </c>
      <c r="K16" s="104">
        <f t="shared" si="4"/>
        <v>0</v>
      </c>
    </row>
    <row r="17" spans="1:11" ht="22.5" customHeight="1">
      <c r="A17" s="58">
        <v>12</v>
      </c>
      <c r="B17" s="59"/>
      <c r="C17" s="231"/>
      <c r="D17" s="232"/>
      <c r="E17" s="232"/>
      <c r="F17" s="145">
        <f t="shared" si="0"/>
        <v>0</v>
      </c>
      <c r="G17" s="48">
        <f t="shared" si="1"/>
        <v>0</v>
      </c>
      <c r="H17" s="139">
        <f t="shared" si="2"/>
        <v>0</v>
      </c>
      <c r="I17" s="126"/>
      <c r="J17" s="137">
        <f t="shared" si="3"/>
        <v>0</v>
      </c>
      <c r="K17" s="104">
        <f t="shared" si="4"/>
        <v>0</v>
      </c>
    </row>
    <row r="18" spans="1:11" ht="22.5" customHeight="1">
      <c r="A18" s="58">
        <v>13</v>
      </c>
      <c r="B18" s="59"/>
      <c r="C18" s="231"/>
      <c r="D18" s="232"/>
      <c r="E18" s="232"/>
      <c r="F18" s="145">
        <f t="shared" si="0"/>
        <v>0</v>
      </c>
      <c r="G18" s="48">
        <f t="shared" si="1"/>
        <v>0</v>
      </c>
      <c r="H18" s="139">
        <f t="shared" si="2"/>
        <v>0</v>
      </c>
      <c r="I18" s="126"/>
      <c r="J18" s="137">
        <f t="shared" si="3"/>
        <v>0</v>
      </c>
      <c r="K18" s="104">
        <f t="shared" si="4"/>
        <v>0</v>
      </c>
    </row>
    <row r="19" spans="1:11" ht="22.5" customHeight="1">
      <c r="A19" s="58">
        <v>14</v>
      </c>
      <c r="B19" s="59"/>
      <c r="C19" s="231"/>
      <c r="D19" s="232"/>
      <c r="E19" s="232"/>
      <c r="F19" s="145">
        <f t="shared" si="0"/>
        <v>0</v>
      </c>
      <c r="G19" s="48">
        <f t="shared" si="1"/>
        <v>0</v>
      </c>
      <c r="H19" s="139">
        <f t="shared" si="2"/>
        <v>0</v>
      </c>
      <c r="I19" s="126"/>
      <c r="J19" s="137">
        <f t="shared" si="3"/>
        <v>0</v>
      </c>
      <c r="K19" s="104">
        <f t="shared" si="4"/>
        <v>0</v>
      </c>
    </row>
    <row r="20" spans="1:11" ht="22.5" customHeight="1">
      <c r="A20" s="58">
        <v>15</v>
      </c>
      <c r="B20" s="59"/>
      <c r="C20" s="231"/>
      <c r="D20" s="232"/>
      <c r="E20" s="232"/>
      <c r="F20" s="145">
        <f t="shared" si="0"/>
        <v>0</v>
      </c>
      <c r="G20" s="48">
        <f t="shared" si="1"/>
        <v>0</v>
      </c>
      <c r="H20" s="139">
        <f t="shared" si="2"/>
        <v>0</v>
      </c>
      <c r="I20" s="126"/>
      <c r="J20" s="137">
        <f t="shared" si="3"/>
        <v>0</v>
      </c>
      <c r="K20" s="104">
        <f t="shared" si="4"/>
        <v>0</v>
      </c>
    </row>
    <row r="21" spans="1:11" ht="22.5" customHeight="1">
      <c r="A21" s="58">
        <v>16</v>
      </c>
      <c r="B21" s="59"/>
      <c r="C21" s="231"/>
      <c r="D21" s="232"/>
      <c r="E21" s="232"/>
      <c r="F21" s="145">
        <f t="shared" si="0"/>
        <v>0</v>
      </c>
      <c r="G21" s="48">
        <f t="shared" si="1"/>
        <v>0</v>
      </c>
      <c r="H21" s="139">
        <f t="shared" si="2"/>
        <v>0</v>
      </c>
      <c r="I21" s="126"/>
      <c r="J21" s="137">
        <f t="shared" si="3"/>
        <v>0</v>
      </c>
      <c r="K21" s="104">
        <f t="shared" si="4"/>
        <v>0</v>
      </c>
    </row>
    <row r="22" spans="1:11" ht="22.5" customHeight="1">
      <c r="A22" s="58">
        <v>17</v>
      </c>
      <c r="B22" s="59"/>
      <c r="C22" s="231"/>
      <c r="D22" s="232"/>
      <c r="E22" s="232"/>
      <c r="F22" s="145">
        <f t="shared" si="0"/>
        <v>0</v>
      </c>
      <c r="G22" s="48">
        <f t="shared" si="1"/>
        <v>0</v>
      </c>
      <c r="H22" s="139">
        <f t="shared" si="2"/>
        <v>0</v>
      </c>
      <c r="I22" s="126"/>
      <c r="J22" s="137">
        <f t="shared" si="3"/>
        <v>0</v>
      </c>
      <c r="K22" s="104">
        <f t="shared" si="4"/>
        <v>0</v>
      </c>
    </row>
    <row r="23" spans="1:11" ht="22.5" customHeight="1">
      <c r="A23" s="58">
        <v>18</v>
      </c>
      <c r="B23" s="59"/>
      <c r="C23" s="231"/>
      <c r="D23" s="232"/>
      <c r="E23" s="232"/>
      <c r="F23" s="145">
        <f t="shared" si="0"/>
        <v>0</v>
      </c>
      <c r="G23" s="48">
        <f t="shared" si="1"/>
        <v>0</v>
      </c>
      <c r="H23" s="139">
        <f t="shared" si="2"/>
        <v>0</v>
      </c>
      <c r="I23" s="126"/>
      <c r="J23" s="137">
        <f t="shared" si="3"/>
        <v>0</v>
      </c>
      <c r="K23" s="104">
        <f t="shared" si="4"/>
        <v>0</v>
      </c>
    </row>
    <row r="24" spans="1:11" ht="22.5" customHeight="1">
      <c r="A24" s="58">
        <v>19</v>
      </c>
      <c r="B24" s="59"/>
      <c r="C24" s="231"/>
      <c r="D24" s="232"/>
      <c r="E24" s="232"/>
      <c r="F24" s="145">
        <f t="shared" si="0"/>
        <v>0</v>
      </c>
      <c r="G24" s="48">
        <f t="shared" si="1"/>
        <v>0</v>
      </c>
      <c r="H24" s="139">
        <f t="shared" si="2"/>
        <v>0</v>
      </c>
      <c r="I24" s="126"/>
      <c r="J24" s="137">
        <f t="shared" si="3"/>
        <v>0</v>
      </c>
      <c r="K24" s="104">
        <f t="shared" si="4"/>
        <v>0</v>
      </c>
    </row>
    <row r="25" spans="1:11" ht="22.5" customHeight="1">
      <c r="A25" s="58">
        <v>20</v>
      </c>
      <c r="B25" s="59"/>
      <c r="C25" s="231"/>
      <c r="D25" s="232"/>
      <c r="E25" s="232"/>
      <c r="F25" s="145">
        <f t="shared" si="0"/>
        <v>0</v>
      </c>
      <c r="G25" s="48">
        <f t="shared" si="1"/>
        <v>0</v>
      </c>
      <c r="H25" s="139">
        <f t="shared" si="2"/>
        <v>0</v>
      </c>
      <c r="I25" s="126"/>
      <c r="J25" s="137">
        <f t="shared" si="3"/>
        <v>0</v>
      </c>
      <c r="K25" s="104">
        <f t="shared" si="4"/>
        <v>0</v>
      </c>
    </row>
    <row r="26" spans="1:11" s="67" customFormat="1" ht="15.75">
      <c r="A26" s="127"/>
      <c r="B26" s="127"/>
      <c r="C26" s="68" t="s">
        <v>130</v>
      </c>
      <c r="D26" s="68">
        <f>SUM(D6:D25)</f>
        <v>0</v>
      </c>
      <c r="E26" s="68">
        <f aca="true" t="shared" si="5" ref="E26:J26">SUM(E6:E25)</f>
        <v>0</v>
      </c>
      <c r="F26" s="68">
        <f t="shared" si="5"/>
        <v>0</v>
      </c>
      <c r="G26" s="225"/>
      <c r="H26" s="226">
        <f t="shared" si="5"/>
        <v>0</v>
      </c>
      <c r="I26" s="68">
        <f t="shared" si="5"/>
        <v>0</v>
      </c>
      <c r="J26" s="68">
        <f t="shared" si="5"/>
        <v>0</v>
      </c>
      <c r="K26" s="128"/>
    </row>
    <row r="27" spans="1:11" s="67" customFormat="1" ht="15.75">
      <c r="A27" s="227">
        <f>IF('דף ראשי'!D65=10,0.2,0)</f>
        <v>0</v>
      </c>
      <c r="B27" s="127"/>
      <c r="C27" s="68" t="s">
        <v>129</v>
      </c>
      <c r="D27" s="68">
        <f>(SUM(D6:D25)*$A$27)</f>
        <v>0</v>
      </c>
      <c r="E27" s="68">
        <f aca="true" t="shared" si="6" ref="E27:J27">(SUM(E6:E25)*$A$27)</f>
        <v>0</v>
      </c>
      <c r="F27" s="68">
        <f t="shared" si="6"/>
        <v>0</v>
      </c>
      <c r="G27" s="225"/>
      <c r="H27" s="226">
        <f t="shared" si="6"/>
        <v>0</v>
      </c>
      <c r="I27" s="68">
        <f t="shared" si="6"/>
        <v>0</v>
      </c>
      <c r="J27" s="68">
        <f t="shared" si="6"/>
        <v>0</v>
      </c>
      <c r="K27" s="128"/>
    </row>
    <row r="28" spans="1:11" s="67" customFormat="1" ht="16.5" thickBot="1">
      <c r="A28" s="127"/>
      <c r="B28" s="127"/>
      <c r="C28" s="68" t="s">
        <v>58</v>
      </c>
      <c r="D28" s="68">
        <f>SUM(D26:D27)</f>
        <v>0</v>
      </c>
      <c r="E28" s="68">
        <f aca="true" t="shared" si="7" ref="E28:J28">SUM(E26:E27)</f>
        <v>0</v>
      </c>
      <c r="F28" s="68">
        <f t="shared" si="7"/>
        <v>0</v>
      </c>
      <c r="G28" s="225"/>
      <c r="H28" s="228">
        <f t="shared" si="7"/>
        <v>0</v>
      </c>
      <c r="I28" s="229">
        <f t="shared" si="7"/>
        <v>0</v>
      </c>
      <c r="J28" s="229">
        <f t="shared" si="7"/>
        <v>0</v>
      </c>
      <c r="K28" s="108"/>
    </row>
  </sheetData>
  <sheetProtection password="CF66" sheet="1" objects="1" scenarios="1"/>
  <mergeCells count="14">
    <mergeCell ref="I3:I5"/>
    <mergeCell ref="A2:G2"/>
    <mergeCell ref="H2:K2"/>
    <mergeCell ref="A3:A5"/>
    <mergeCell ref="B3:B5"/>
    <mergeCell ref="C3:C5"/>
    <mergeCell ref="D3:D5"/>
    <mergeCell ref="E3:E5"/>
    <mergeCell ref="I1:K1"/>
    <mergeCell ref="K3:K5"/>
    <mergeCell ref="F3:F5"/>
    <mergeCell ref="G3:G5"/>
    <mergeCell ref="H3:H5"/>
    <mergeCell ref="J3:J5"/>
  </mergeCells>
  <conditionalFormatting sqref="G6:G25 K6:K25">
    <cfRule type="cellIs" priority="1" dxfId="31" operator="equal" stopIfTrue="1">
      <formula>"ביטול פריט"</formula>
    </cfRule>
    <cfRule type="cellIs" priority="2" dxfId="1" operator="equal" stopIfTrue="1">
      <formula>"פריט חדש"</formula>
    </cfRule>
  </conditionalFormatting>
  <conditionalFormatting sqref="C27:K27">
    <cfRule type="expression" priority="3" dxfId="32" stopIfTrue="1">
      <formula>$A$27=0</formula>
    </cfRule>
  </conditionalFormatting>
  <conditionalFormatting sqref="A27">
    <cfRule type="expression" priority="4" dxfId="33" stopIfTrue="1">
      <formula>$A$27=0</formula>
    </cfRule>
  </conditionalFormatting>
  <printOptions/>
  <pageMargins left="0.15748031496062992" right="0.15748031496062992" top="0.5118110236220472" bottom="0.35433070866141736" header="0.5118110236220472" footer="0.35433070866141736"/>
  <pageSetup fitToHeight="1" fitToWidth="1" horizontalDpi="600" verticalDpi="600" orientation="landscape" paperSize="9" scale="79" r:id="rId3"/>
  <headerFooter alignWithMargins="0">
    <oddFooter>&amp;Cעמוד 3 מתוך 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26"/>
  <sheetViews>
    <sheetView rightToLeft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00390625" style="62" bestFit="1" customWidth="1"/>
    <col min="2" max="2" width="27.8515625" style="62" customWidth="1"/>
    <col min="3" max="3" width="22.8515625" style="62" customWidth="1"/>
    <col min="4" max="4" width="16.28125" style="62" customWidth="1"/>
    <col min="5" max="5" width="15.8515625" style="62" customWidth="1"/>
    <col min="6" max="6" width="14.28125" style="63" customWidth="1"/>
    <col min="7" max="7" width="13.140625" style="42" customWidth="1"/>
    <col min="8" max="8" width="19.00390625" style="42" customWidth="1"/>
    <col min="9" max="9" width="27.421875" style="42" customWidth="1"/>
    <col min="10" max="10" width="14.00390625" style="42" customWidth="1"/>
    <col min="11" max="11" width="14.28125" style="42" customWidth="1"/>
    <col min="12" max="12" width="23.7109375" style="42" customWidth="1"/>
    <col min="13" max="16384" width="9.140625" style="42" customWidth="1"/>
  </cols>
  <sheetData>
    <row r="1" spans="1:11" s="91" customFormat="1" ht="27" customHeight="1" thickBot="1">
      <c r="A1" s="92"/>
      <c r="B1" s="102" t="s">
        <v>74</v>
      </c>
      <c r="C1" s="93"/>
      <c r="D1" s="93"/>
      <c r="E1" s="94" t="s">
        <v>19</v>
      </c>
      <c r="F1" s="97">
        <f>'דף ראשי'!C14</f>
        <v>0</v>
      </c>
      <c r="G1" s="95"/>
      <c r="H1" s="94" t="s">
        <v>20</v>
      </c>
      <c r="I1" s="346">
        <f>'דף ראשי'!C8</f>
        <v>0</v>
      </c>
      <c r="J1" s="346"/>
      <c r="K1" s="347"/>
    </row>
    <row r="2" spans="1:11" s="123" customFormat="1" ht="18.75">
      <c r="A2" s="326" t="s">
        <v>45</v>
      </c>
      <c r="B2" s="326"/>
      <c r="C2" s="326"/>
      <c r="D2" s="326"/>
      <c r="E2" s="326"/>
      <c r="F2" s="326"/>
      <c r="G2" s="327"/>
      <c r="H2" s="325" t="s">
        <v>38</v>
      </c>
      <c r="I2" s="326"/>
      <c r="J2" s="326"/>
      <c r="K2" s="327"/>
    </row>
    <row r="3" spans="1:11" s="43" customFormat="1" ht="12.75" customHeight="1">
      <c r="A3" s="329" t="s">
        <v>9</v>
      </c>
      <c r="B3" s="329" t="s">
        <v>44</v>
      </c>
      <c r="C3" s="330" t="s">
        <v>0</v>
      </c>
      <c r="D3" s="330" t="s">
        <v>35</v>
      </c>
      <c r="E3" s="331" t="s">
        <v>5</v>
      </c>
      <c r="F3" s="330" t="s">
        <v>6</v>
      </c>
      <c r="G3" s="351" t="s">
        <v>70</v>
      </c>
      <c r="H3" s="338" t="s">
        <v>87</v>
      </c>
      <c r="I3" s="342" t="s">
        <v>23</v>
      </c>
      <c r="J3" s="340" t="s">
        <v>37</v>
      </c>
      <c r="K3" s="335" t="s">
        <v>69</v>
      </c>
    </row>
    <row r="4" spans="1:11" s="43" customFormat="1" ht="12.75" customHeight="1">
      <c r="A4" s="329"/>
      <c r="B4" s="329"/>
      <c r="C4" s="330"/>
      <c r="D4" s="330"/>
      <c r="E4" s="331"/>
      <c r="F4" s="330"/>
      <c r="G4" s="351"/>
      <c r="H4" s="338"/>
      <c r="I4" s="342"/>
      <c r="J4" s="340"/>
      <c r="K4" s="335"/>
    </row>
    <row r="5" spans="1:11" s="43" customFormat="1" ht="12.75" customHeight="1">
      <c r="A5" s="329"/>
      <c r="B5" s="348"/>
      <c r="C5" s="349"/>
      <c r="D5" s="349"/>
      <c r="E5" s="350"/>
      <c r="F5" s="330"/>
      <c r="G5" s="351"/>
      <c r="H5" s="338"/>
      <c r="I5" s="342"/>
      <c r="J5" s="340"/>
      <c r="K5" s="335"/>
    </row>
    <row r="6" spans="1:11" ht="21.75" customHeight="1">
      <c r="A6" s="58">
        <v>1</v>
      </c>
      <c r="B6" s="132"/>
      <c r="C6" s="132"/>
      <c r="D6" s="133"/>
      <c r="E6" s="135"/>
      <c r="F6" s="145">
        <f aca="true" t="shared" si="0" ref="F6:F25">E6-D6</f>
        <v>0</v>
      </c>
      <c r="G6" s="104">
        <f aca="true" t="shared" si="1" ref="G6:G25">IF(D6=0,IF(E6=0,0,"פריט חדש"),IF(E6=0,"ביטול פריט",F6/D6))</f>
        <v>0</v>
      </c>
      <c r="H6" s="139">
        <f aca="true" t="shared" si="2" ref="H6:H25">E6</f>
        <v>0</v>
      </c>
      <c r="I6" s="126"/>
      <c r="J6" s="137">
        <f aca="true" t="shared" si="3" ref="J6:J25">H6-D6</f>
        <v>0</v>
      </c>
      <c r="K6" s="104">
        <f aca="true" t="shared" si="4" ref="K6:K25">IF(D6=0,IF(H6=0,0,"פריט חדש"),IF(H6=0,"ביטול פריט",((H6-D6)/D6)))</f>
        <v>0</v>
      </c>
    </row>
    <row r="7" spans="1:11" ht="21.75" customHeight="1">
      <c r="A7" s="58">
        <v>2</v>
      </c>
      <c r="B7" s="132"/>
      <c r="C7" s="132"/>
      <c r="D7" s="133"/>
      <c r="E7" s="135"/>
      <c r="F7" s="145">
        <f t="shared" si="0"/>
        <v>0</v>
      </c>
      <c r="G7" s="104">
        <f t="shared" si="1"/>
        <v>0</v>
      </c>
      <c r="H7" s="139">
        <f t="shared" si="2"/>
        <v>0</v>
      </c>
      <c r="I7" s="126"/>
      <c r="J7" s="137">
        <f t="shared" si="3"/>
        <v>0</v>
      </c>
      <c r="K7" s="104">
        <f t="shared" si="4"/>
        <v>0</v>
      </c>
    </row>
    <row r="8" spans="1:11" ht="21.75" customHeight="1">
      <c r="A8" s="58">
        <v>3</v>
      </c>
      <c r="B8" s="132"/>
      <c r="C8" s="132"/>
      <c r="D8" s="133"/>
      <c r="E8" s="135"/>
      <c r="F8" s="145">
        <f t="shared" si="0"/>
        <v>0</v>
      </c>
      <c r="G8" s="104">
        <f t="shared" si="1"/>
        <v>0</v>
      </c>
      <c r="H8" s="139">
        <f t="shared" si="2"/>
        <v>0</v>
      </c>
      <c r="I8" s="126"/>
      <c r="J8" s="137">
        <f t="shared" si="3"/>
        <v>0</v>
      </c>
      <c r="K8" s="104">
        <f t="shared" si="4"/>
        <v>0</v>
      </c>
    </row>
    <row r="9" spans="1:11" ht="21.75" customHeight="1">
      <c r="A9" s="58">
        <v>4</v>
      </c>
      <c r="B9" s="132"/>
      <c r="C9" s="132"/>
      <c r="D9" s="133"/>
      <c r="E9" s="135"/>
      <c r="F9" s="145">
        <f t="shared" si="0"/>
        <v>0</v>
      </c>
      <c r="G9" s="104">
        <f t="shared" si="1"/>
        <v>0</v>
      </c>
      <c r="H9" s="139">
        <f t="shared" si="2"/>
        <v>0</v>
      </c>
      <c r="I9" s="126"/>
      <c r="J9" s="137">
        <f t="shared" si="3"/>
        <v>0</v>
      </c>
      <c r="K9" s="104">
        <f t="shared" si="4"/>
        <v>0</v>
      </c>
    </row>
    <row r="10" spans="1:11" ht="21.75" customHeight="1">
      <c r="A10" s="58">
        <v>5</v>
      </c>
      <c r="B10" s="132"/>
      <c r="C10" s="132"/>
      <c r="D10" s="133"/>
      <c r="E10" s="135"/>
      <c r="F10" s="145">
        <f t="shared" si="0"/>
        <v>0</v>
      </c>
      <c r="G10" s="104">
        <f t="shared" si="1"/>
        <v>0</v>
      </c>
      <c r="H10" s="139">
        <f t="shared" si="2"/>
        <v>0</v>
      </c>
      <c r="I10" s="126"/>
      <c r="J10" s="137">
        <f t="shared" si="3"/>
        <v>0</v>
      </c>
      <c r="K10" s="104">
        <f t="shared" si="4"/>
        <v>0</v>
      </c>
    </row>
    <row r="11" spans="1:11" ht="21.75" customHeight="1">
      <c r="A11" s="58">
        <v>6</v>
      </c>
      <c r="B11" s="132"/>
      <c r="C11" s="132"/>
      <c r="D11" s="133"/>
      <c r="E11" s="135"/>
      <c r="F11" s="145">
        <f t="shared" si="0"/>
        <v>0</v>
      </c>
      <c r="G11" s="104">
        <f t="shared" si="1"/>
        <v>0</v>
      </c>
      <c r="H11" s="139">
        <f t="shared" si="2"/>
        <v>0</v>
      </c>
      <c r="I11" s="126"/>
      <c r="J11" s="137">
        <f t="shared" si="3"/>
        <v>0</v>
      </c>
      <c r="K11" s="104">
        <f t="shared" si="4"/>
        <v>0</v>
      </c>
    </row>
    <row r="12" spans="1:11" ht="21.75" customHeight="1">
      <c r="A12" s="58">
        <v>7</v>
      </c>
      <c r="B12" s="132"/>
      <c r="C12" s="132"/>
      <c r="D12" s="133"/>
      <c r="E12" s="135"/>
      <c r="F12" s="145">
        <f t="shared" si="0"/>
        <v>0</v>
      </c>
      <c r="G12" s="104">
        <f t="shared" si="1"/>
        <v>0</v>
      </c>
      <c r="H12" s="139">
        <f t="shared" si="2"/>
        <v>0</v>
      </c>
      <c r="I12" s="126"/>
      <c r="J12" s="137">
        <f t="shared" si="3"/>
        <v>0</v>
      </c>
      <c r="K12" s="104">
        <f t="shared" si="4"/>
        <v>0</v>
      </c>
    </row>
    <row r="13" spans="1:11" ht="21.75" customHeight="1">
      <c r="A13" s="58">
        <v>8</v>
      </c>
      <c r="B13" s="132"/>
      <c r="C13" s="132"/>
      <c r="D13" s="133"/>
      <c r="E13" s="135"/>
      <c r="F13" s="145">
        <f t="shared" si="0"/>
        <v>0</v>
      </c>
      <c r="G13" s="104">
        <f t="shared" si="1"/>
        <v>0</v>
      </c>
      <c r="H13" s="139">
        <f t="shared" si="2"/>
        <v>0</v>
      </c>
      <c r="I13" s="126"/>
      <c r="J13" s="137">
        <f t="shared" si="3"/>
        <v>0</v>
      </c>
      <c r="K13" s="104">
        <f t="shared" si="4"/>
        <v>0</v>
      </c>
    </row>
    <row r="14" spans="1:11" ht="21.75" customHeight="1">
      <c r="A14" s="58">
        <v>9</v>
      </c>
      <c r="B14" s="59"/>
      <c r="C14" s="59"/>
      <c r="D14" s="60"/>
      <c r="E14" s="61"/>
      <c r="F14" s="145">
        <f t="shared" si="0"/>
        <v>0</v>
      </c>
      <c r="G14" s="104">
        <f t="shared" si="1"/>
        <v>0</v>
      </c>
      <c r="H14" s="139">
        <f t="shared" si="2"/>
        <v>0</v>
      </c>
      <c r="I14" s="126"/>
      <c r="J14" s="137">
        <f t="shared" si="3"/>
        <v>0</v>
      </c>
      <c r="K14" s="104">
        <f t="shared" si="4"/>
        <v>0</v>
      </c>
    </row>
    <row r="15" spans="1:11" ht="21.75" customHeight="1">
      <c r="A15" s="58">
        <v>10</v>
      </c>
      <c r="B15" s="59"/>
      <c r="C15" s="59"/>
      <c r="D15" s="60"/>
      <c r="E15" s="61"/>
      <c r="F15" s="145">
        <f t="shared" si="0"/>
        <v>0</v>
      </c>
      <c r="G15" s="104">
        <f t="shared" si="1"/>
        <v>0</v>
      </c>
      <c r="H15" s="139">
        <f t="shared" si="2"/>
        <v>0</v>
      </c>
      <c r="I15" s="126"/>
      <c r="J15" s="137">
        <f t="shared" si="3"/>
        <v>0</v>
      </c>
      <c r="K15" s="104">
        <f t="shared" si="4"/>
        <v>0</v>
      </c>
    </row>
    <row r="16" spans="1:11" ht="21.75" customHeight="1">
      <c r="A16" s="58">
        <v>11</v>
      </c>
      <c r="B16" s="59"/>
      <c r="C16" s="59"/>
      <c r="D16" s="60"/>
      <c r="E16" s="61"/>
      <c r="F16" s="145">
        <f t="shared" si="0"/>
        <v>0</v>
      </c>
      <c r="G16" s="104">
        <f t="shared" si="1"/>
        <v>0</v>
      </c>
      <c r="H16" s="139">
        <f t="shared" si="2"/>
        <v>0</v>
      </c>
      <c r="I16" s="126"/>
      <c r="J16" s="137">
        <f t="shared" si="3"/>
        <v>0</v>
      </c>
      <c r="K16" s="104">
        <f t="shared" si="4"/>
        <v>0</v>
      </c>
    </row>
    <row r="17" spans="1:11" ht="21.75" customHeight="1">
      <c r="A17" s="58">
        <v>12</v>
      </c>
      <c r="B17" s="59"/>
      <c r="C17" s="59"/>
      <c r="D17" s="60"/>
      <c r="E17" s="61"/>
      <c r="F17" s="145">
        <f t="shared" si="0"/>
        <v>0</v>
      </c>
      <c r="G17" s="104">
        <f t="shared" si="1"/>
        <v>0</v>
      </c>
      <c r="H17" s="139">
        <f t="shared" si="2"/>
        <v>0</v>
      </c>
      <c r="I17" s="126"/>
      <c r="J17" s="137">
        <f t="shared" si="3"/>
        <v>0</v>
      </c>
      <c r="K17" s="104">
        <f t="shared" si="4"/>
        <v>0</v>
      </c>
    </row>
    <row r="18" spans="1:11" ht="21.75" customHeight="1">
      <c r="A18" s="58">
        <v>13</v>
      </c>
      <c r="B18" s="59"/>
      <c r="C18" s="59"/>
      <c r="D18" s="60"/>
      <c r="E18" s="61"/>
      <c r="F18" s="145">
        <f t="shared" si="0"/>
        <v>0</v>
      </c>
      <c r="G18" s="104">
        <f t="shared" si="1"/>
        <v>0</v>
      </c>
      <c r="H18" s="139">
        <f t="shared" si="2"/>
        <v>0</v>
      </c>
      <c r="I18" s="126"/>
      <c r="J18" s="137">
        <f t="shared" si="3"/>
        <v>0</v>
      </c>
      <c r="K18" s="104">
        <f t="shared" si="4"/>
        <v>0</v>
      </c>
    </row>
    <row r="19" spans="1:11" ht="21.75" customHeight="1">
      <c r="A19" s="58">
        <v>14</v>
      </c>
      <c r="B19" s="59"/>
      <c r="C19" s="59"/>
      <c r="D19" s="60"/>
      <c r="E19" s="61"/>
      <c r="F19" s="145">
        <f t="shared" si="0"/>
        <v>0</v>
      </c>
      <c r="G19" s="104">
        <f t="shared" si="1"/>
        <v>0</v>
      </c>
      <c r="H19" s="139">
        <f t="shared" si="2"/>
        <v>0</v>
      </c>
      <c r="I19" s="126"/>
      <c r="J19" s="137">
        <f t="shared" si="3"/>
        <v>0</v>
      </c>
      <c r="K19" s="104">
        <f t="shared" si="4"/>
        <v>0</v>
      </c>
    </row>
    <row r="20" spans="1:11" ht="21.75" customHeight="1">
      <c r="A20" s="58">
        <v>15</v>
      </c>
      <c r="B20" s="59"/>
      <c r="C20" s="59"/>
      <c r="D20" s="60"/>
      <c r="E20" s="61"/>
      <c r="F20" s="145">
        <f t="shared" si="0"/>
        <v>0</v>
      </c>
      <c r="G20" s="104">
        <f t="shared" si="1"/>
        <v>0</v>
      </c>
      <c r="H20" s="139">
        <f t="shared" si="2"/>
        <v>0</v>
      </c>
      <c r="I20" s="126"/>
      <c r="J20" s="137">
        <f t="shared" si="3"/>
        <v>0</v>
      </c>
      <c r="K20" s="104">
        <f t="shared" si="4"/>
        <v>0</v>
      </c>
    </row>
    <row r="21" spans="1:11" ht="21.75" customHeight="1">
      <c r="A21" s="58">
        <v>16</v>
      </c>
      <c r="B21" s="59"/>
      <c r="C21" s="59"/>
      <c r="D21" s="60"/>
      <c r="E21" s="61"/>
      <c r="F21" s="145">
        <f t="shared" si="0"/>
        <v>0</v>
      </c>
      <c r="G21" s="104">
        <f t="shared" si="1"/>
        <v>0</v>
      </c>
      <c r="H21" s="139">
        <f t="shared" si="2"/>
        <v>0</v>
      </c>
      <c r="I21" s="126"/>
      <c r="J21" s="137">
        <f t="shared" si="3"/>
        <v>0</v>
      </c>
      <c r="K21" s="104">
        <f t="shared" si="4"/>
        <v>0</v>
      </c>
    </row>
    <row r="22" spans="1:11" ht="21.75" customHeight="1">
      <c r="A22" s="58">
        <v>17</v>
      </c>
      <c r="B22" s="59"/>
      <c r="C22" s="59"/>
      <c r="D22" s="60"/>
      <c r="E22" s="61"/>
      <c r="F22" s="145">
        <f t="shared" si="0"/>
        <v>0</v>
      </c>
      <c r="G22" s="104">
        <f t="shared" si="1"/>
        <v>0</v>
      </c>
      <c r="H22" s="139">
        <f t="shared" si="2"/>
        <v>0</v>
      </c>
      <c r="I22" s="126"/>
      <c r="J22" s="137">
        <f t="shared" si="3"/>
        <v>0</v>
      </c>
      <c r="K22" s="104">
        <f t="shared" si="4"/>
        <v>0</v>
      </c>
    </row>
    <row r="23" spans="1:11" ht="21.75" customHeight="1">
      <c r="A23" s="58">
        <v>18</v>
      </c>
      <c r="B23" s="59"/>
      <c r="C23" s="59"/>
      <c r="D23" s="60"/>
      <c r="E23" s="61"/>
      <c r="F23" s="145">
        <f t="shared" si="0"/>
        <v>0</v>
      </c>
      <c r="G23" s="104">
        <f t="shared" si="1"/>
        <v>0</v>
      </c>
      <c r="H23" s="139">
        <f t="shared" si="2"/>
        <v>0</v>
      </c>
      <c r="I23" s="126"/>
      <c r="J23" s="137">
        <f t="shared" si="3"/>
        <v>0</v>
      </c>
      <c r="K23" s="104">
        <f t="shared" si="4"/>
        <v>0</v>
      </c>
    </row>
    <row r="24" spans="1:11" ht="21.75" customHeight="1">
      <c r="A24" s="58">
        <v>19</v>
      </c>
      <c r="B24" s="59"/>
      <c r="C24" s="59"/>
      <c r="D24" s="60"/>
      <c r="E24" s="61"/>
      <c r="F24" s="145">
        <f t="shared" si="0"/>
        <v>0</v>
      </c>
      <c r="G24" s="104">
        <f t="shared" si="1"/>
        <v>0</v>
      </c>
      <c r="H24" s="139">
        <f t="shared" si="2"/>
        <v>0</v>
      </c>
      <c r="I24" s="126"/>
      <c r="J24" s="137">
        <f t="shared" si="3"/>
        <v>0</v>
      </c>
      <c r="K24" s="104">
        <f t="shared" si="4"/>
        <v>0</v>
      </c>
    </row>
    <row r="25" spans="1:11" ht="21.75" customHeight="1">
      <c r="A25" s="58">
        <v>20</v>
      </c>
      <c r="B25" s="59"/>
      <c r="C25" s="59"/>
      <c r="D25" s="60"/>
      <c r="E25" s="61"/>
      <c r="F25" s="145">
        <f t="shared" si="0"/>
        <v>0</v>
      </c>
      <c r="G25" s="104">
        <f t="shared" si="1"/>
        <v>0</v>
      </c>
      <c r="H25" s="139">
        <f t="shared" si="2"/>
        <v>0</v>
      </c>
      <c r="I25" s="126"/>
      <c r="J25" s="137">
        <f t="shared" si="3"/>
        <v>0</v>
      </c>
      <c r="K25" s="104">
        <f t="shared" si="4"/>
        <v>0</v>
      </c>
    </row>
    <row r="26" spans="1:11" ht="16.5" thickBot="1">
      <c r="A26" s="58"/>
      <c r="B26" s="58"/>
      <c r="C26" s="68" t="s">
        <v>58</v>
      </c>
      <c r="D26" s="68">
        <f>SUM(D6:D25)</f>
        <v>0</v>
      </c>
      <c r="E26" s="69">
        <f>SUM(E6:E25)</f>
        <v>0</v>
      </c>
      <c r="F26" s="146">
        <f>SUM(F6:F25)</f>
        <v>0</v>
      </c>
      <c r="G26" s="128"/>
      <c r="H26" s="147">
        <f>SUM(H6:H25)</f>
        <v>0</v>
      </c>
      <c r="I26" s="79"/>
      <c r="J26" s="148">
        <f>SUM(J6:J25)</f>
        <v>0</v>
      </c>
      <c r="K26" s="108"/>
    </row>
  </sheetData>
  <sheetProtection password="CF66" sheet="1" objects="1" scenarios="1"/>
  <mergeCells count="14">
    <mergeCell ref="I3:I5"/>
    <mergeCell ref="G3:G5"/>
    <mergeCell ref="H3:H5"/>
    <mergeCell ref="J3:J5"/>
    <mergeCell ref="K3:K5"/>
    <mergeCell ref="A2:G2"/>
    <mergeCell ref="H2:K2"/>
    <mergeCell ref="A3:A5"/>
    <mergeCell ref="I1:K1"/>
    <mergeCell ref="F3:F5"/>
    <mergeCell ref="B3:B5"/>
    <mergeCell ref="C3:C5"/>
    <mergeCell ref="D3:D5"/>
    <mergeCell ref="E3:E5"/>
  </mergeCells>
  <conditionalFormatting sqref="G6:G25 K6:K25">
    <cfRule type="cellIs" priority="1" dxfId="31" operator="equal" stopIfTrue="1">
      <formula>"ביטול פריט"</formula>
    </cfRule>
    <cfRule type="cellIs" priority="2" dxfId="1" operator="equal" stopIfTrue="1">
      <formula>"פריט חדש"</formula>
    </cfRule>
  </conditionalFormatting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6" r:id="rId3"/>
  <headerFooter alignWithMargins="0">
    <oddFooter>&amp;Cעמוד 4 מתוך 7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26"/>
  <sheetViews>
    <sheetView rightToLeft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00390625" style="62" bestFit="1" customWidth="1"/>
    <col min="2" max="2" width="27.8515625" style="62" customWidth="1"/>
    <col min="3" max="3" width="22.8515625" style="62" customWidth="1"/>
    <col min="4" max="4" width="16.28125" style="62" customWidth="1"/>
    <col min="5" max="5" width="15.8515625" style="62" customWidth="1"/>
    <col min="6" max="6" width="14.28125" style="63" customWidth="1"/>
    <col min="7" max="7" width="13.140625" style="42" customWidth="1"/>
    <col min="8" max="8" width="19.00390625" style="42" customWidth="1"/>
    <col min="9" max="9" width="28.00390625" style="42" customWidth="1"/>
    <col min="10" max="10" width="14.00390625" style="42" customWidth="1"/>
    <col min="11" max="11" width="13.140625" style="42" customWidth="1"/>
    <col min="12" max="12" width="23.7109375" style="42" customWidth="1"/>
    <col min="13" max="16384" width="9.140625" style="42" customWidth="1"/>
  </cols>
  <sheetData>
    <row r="1" spans="1:11" s="91" customFormat="1" ht="27" customHeight="1" thickBot="1">
      <c r="A1" s="92"/>
      <c r="B1" s="102" t="s">
        <v>75</v>
      </c>
      <c r="C1" s="93"/>
      <c r="D1" s="93"/>
      <c r="E1" s="94" t="s">
        <v>19</v>
      </c>
      <c r="F1" s="97">
        <f>'דף ראשי'!C14</f>
        <v>0</v>
      </c>
      <c r="G1" s="95"/>
      <c r="H1" s="107" t="s">
        <v>20</v>
      </c>
      <c r="I1" s="332">
        <f>'דף ראשי'!C8</f>
        <v>0</v>
      </c>
      <c r="J1" s="332"/>
      <c r="K1" s="333"/>
    </row>
    <row r="2" spans="1:11" s="123" customFormat="1" ht="18.75">
      <c r="A2" s="326" t="s">
        <v>46</v>
      </c>
      <c r="B2" s="326"/>
      <c r="C2" s="326"/>
      <c r="D2" s="326"/>
      <c r="E2" s="326"/>
      <c r="F2" s="326"/>
      <c r="G2" s="327"/>
      <c r="H2" s="325" t="s">
        <v>38</v>
      </c>
      <c r="I2" s="326"/>
      <c r="J2" s="326"/>
      <c r="K2" s="327"/>
    </row>
    <row r="3" spans="1:11" s="43" customFormat="1" ht="12.75" customHeight="1">
      <c r="A3" s="329" t="s">
        <v>9</v>
      </c>
      <c r="B3" s="329" t="s">
        <v>1</v>
      </c>
      <c r="C3" s="330" t="s">
        <v>0</v>
      </c>
      <c r="D3" s="330" t="s">
        <v>35</v>
      </c>
      <c r="E3" s="331" t="s">
        <v>5</v>
      </c>
      <c r="F3" s="330" t="s">
        <v>6</v>
      </c>
      <c r="G3" s="351" t="s">
        <v>70</v>
      </c>
      <c r="H3" s="338" t="s">
        <v>87</v>
      </c>
      <c r="I3" s="342" t="s">
        <v>23</v>
      </c>
      <c r="J3" s="340" t="s">
        <v>37</v>
      </c>
      <c r="K3" s="335" t="s">
        <v>69</v>
      </c>
    </row>
    <row r="4" spans="1:11" s="43" customFormat="1" ht="12.75" customHeight="1">
      <c r="A4" s="329"/>
      <c r="B4" s="329"/>
      <c r="C4" s="330"/>
      <c r="D4" s="330"/>
      <c r="E4" s="331"/>
      <c r="F4" s="330"/>
      <c r="G4" s="351"/>
      <c r="H4" s="338"/>
      <c r="I4" s="342"/>
      <c r="J4" s="340"/>
      <c r="K4" s="335"/>
    </row>
    <row r="5" spans="1:11" s="43" customFormat="1" ht="12.75" customHeight="1">
      <c r="A5" s="329"/>
      <c r="B5" s="329"/>
      <c r="C5" s="330"/>
      <c r="D5" s="330"/>
      <c r="E5" s="331"/>
      <c r="F5" s="330"/>
      <c r="G5" s="351"/>
      <c r="H5" s="338"/>
      <c r="I5" s="342"/>
      <c r="J5" s="340"/>
      <c r="K5" s="335"/>
    </row>
    <row r="6" spans="1:11" ht="24" customHeight="1">
      <c r="A6" s="58">
        <v>1</v>
      </c>
      <c r="B6" s="132"/>
      <c r="C6" s="132"/>
      <c r="D6" s="133"/>
      <c r="E6" s="135"/>
      <c r="F6" s="145">
        <f aca="true" t="shared" si="0" ref="F6:F25">E6-D6</f>
        <v>0</v>
      </c>
      <c r="G6" s="104">
        <f aca="true" t="shared" si="1" ref="G6:G25">IF(D6=0,IF(E6=0,0,"פריט חדש"),IF(E6=0,"ביטול פריט",F6/D6))</f>
        <v>0</v>
      </c>
      <c r="H6" s="139">
        <f aca="true" t="shared" si="2" ref="H6:H25">E6</f>
        <v>0</v>
      </c>
      <c r="I6" s="126"/>
      <c r="J6" s="137">
        <f aca="true" t="shared" si="3" ref="J6:J25">H6-D6</f>
        <v>0</v>
      </c>
      <c r="K6" s="104">
        <f aca="true" t="shared" si="4" ref="K6:K25">IF(D6=0,IF(H6=0,0,"פריט חדש"),IF(H6=0,"ביטול פריט",((H6-D6)/D6)))</f>
        <v>0</v>
      </c>
    </row>
    <row r="7" spans="1:11" ht="24" customHeight="1">
      <c r="A7" s="58">
        <v>2</v>
      </c>
      <c r="B7" s="132"/>
      <c r="C7" s="132"/>
      <c r="D7" s="133"/>
      <c r="E7" s="135"/>
      <c r="F7" s="145">
        <f t="shared" si="0"/>
        <v>0</v>
      </c>
      <c r="G7" s="104">
        <f t="shared" si="1"/>
        <v>0</v>
      </c>
      <c r="H7" s="139">
        <f t="shared" si="2"/>
        <v>0</v>
      </c>
      <c r="I7" s="126"/>
      <c r="J7" s="137">
        <f t="shared" si="3"/>
        <v>0</v>
      </c>
      <c r="K7" s="104">
        <f t="shared" si="4"/>
        <v>0</v>
      </c>
    </row>
    <row r="8" spans="1:11" ht="24" customHeight="1">
      <c r="A8" s="58">
        <v>3</v>
      </c>
      <c r="B8" s="132"/>
      <c r="C8" s="132"/>
      <c r="D8" s="133"/>
      <c r="E8" s="135"/>
      <c r="F8" s="145">
        <f t="shared" si="0"/>
        <v>0</v>
      </c>
      <c r="G8" s="104">
        <f t="shared" si="1"/>
        <v>0</v>
      </c>
      <c r="H8" s="139">
        <f t="shared" si="2"/>
        <v>0</v>
      </c>
      <c r="I8" s="126"/>
      <c r="J8" s="137">
        <f t="shared" si="3"/>
        <v>0</v>
      </c>
      <c r="K8" s="104">
        <f t="shared" si="4"/>
        <v>0</v>
      </c>
    </row>
    <row r="9" spans="1:11" ht="24" customHeight="1">
      <c r="A9" s="58">
        <v>4</v>
      </c>
      <c r="B9" s="132"/>
      <c r="C9" s="132"/>
      <c r="D9" s="133"/>
      <c r="E9" s="135"/>
      <c r="F9" s="145">
        <f t="shared" si="0"/>
        <v>0</v>
      </c>
      <c r="G9" s="104">
        <f t="shared" si="1"/>
        <v>0</v>
      </c>
      <c r="H9" s="139">
        <f t="shared" si="2"/>
        <v>0</v>
      </c>
      <c r="I9" s="126"/>
      <c r="J9" s="137">
        <f t="shared" si="3"/>
        <v>0</v>
      </c>
      <c r="K9" s="104">
        <f t="shared" si="4"/>
        <v>0</v>
      </c>
    </row>
    <row r="10" spans="1:11" ht="24" customHeight="1">
      <c r="A10" s="58">
        <v>5</v>
      </c>
      <c r="B10" s="132"/>
      <c r="C10" s="132"/>
      <c r="D10" s="133"/>
      <c r="E10" s="135"/>
      <c r="F10" s="145">
        <f t="shared" si="0"/>
        <v>0</v>
      </c>
      <c r="G10" s="104">
        <f t="shared" si="1"/>
        <v>0</v>
      </c>
      <c r="H10" s="139">
        <f t="shared" si="2"/>
        <v>0</v>
      </c>
      <c r="I10" s="126"/>
      <c r="J10" s="137">
        <f t="shared" si="3"/>
        <v>0</v>
      </c>
      <c r="K10" s="104">
        <f t="shared" si="4"/>
        <v>0</v>
      </c>
    </row>
    <row r="11" spans="1:11" ht="24" customHeight="1">
      <c r="A11" s="58">
        <v>6</v>
      </c>
      <c r="B11" s="59"/>
      <c r="C11" s="59"/>
      <c r="D11" s="60"/>
      <c r="E11" s="61"/>
      <c r="F11" s="145">
        <f t="shared" si="0"/>
        <v>0</v>
      </c>
      <c r="G11" s="104">
        <f t="shared" si="1"/>
        <v>0</v>
      </c>
      <c r="H11" s="139">
        <f t="shared" si="2"/>
        <v>0</v>
      </c>
      <c r="I11" s="126"/>
      <c r="J11" s="137">
        <f t="shared" si="3"/>
        <v>0</v>
      </c>
      <c r="K11" s="104">
        <f t="shared" si="4"/>
        <v>0</v>
      </c>
    </row>
    <row r="12" spans="1:11" ht="24" customHeight="1">
      <c r="A12" s="58">
        <v>7</v>
      </c>
      <c r="B12" s="59"/>
      <c r="C12" s="59"/>
      <c r="D12" s="60"/>
      <c r="E12" s="61"/>
      <c r="F12" s="145">
        <f t="shared" si="0"/>
        <v>0</v>
      </c>
      <c r="G12" s="104">
        <f t="shared" si="1"/>
        <v>0</v>
      </c>
      <c r="H12" s="139">
        <f t="shared" si="2"/>
        <v>0</v>
      </c>
      <c r="I12" s="126"/>
      <c r="J12" s="137">
        <f t="shared" si="3"/>
        <v>0</v>
      </c>
      <c r="K12" s="104">
        <f t="shared" si="4"/>
        <v>0</v>
      </c>
    </row>
    <row r="13" spans="1:11" ht="24" customHeight="1">
      <c r="A13" s="58">
        <v>8</v>
      </c>
      <c r="B13" s="59"/>
      <c r="C13" s="59"/>
      <c r="D13" s="60"/>
      <c r="E13" s="61"/>
      <c r="F13" s="145">
        <f t="shared" si="0"/>
        <v>0</v>
      </c>
      <c r="G13" s="104">
        <f t="shared" si="1"/>
        <v>0</v>
      </c>
      <c r="H13" s="139">
        <f t="shared" si="2"/>
        <v>0</v>
      </c>
      <c r="I13" s="126"/>
      <c r="J13" s="137">
        <f t="shared" si="3"/>
        <v>0</v>
      </c>
      <c r="K13" s="104">
        <f t="shared" si="4"/>
        <v>0</v>
      </c>
    </row>
    <row r="14" spans="1:11" ht="24" customHeight="1">
      <c r="A14" s="58">
        <v>9</v>
      </c>
      <c r="B14" s="59"/>
      <c r="C14" s="59"/>
      <c r="D14" s="60"/>
      <c r="E14" s="61"/>
      <c r="F14" s="145">
        <f t="shared" si="0"/>
        <v>0</v>
      </c>
      <c r="G14" s="104">
        <f t="shared" si="1"/>
        <v>0</v>
      </c>
      <c r="H14" s="139">
        <f t="shared" si="2"/>
        <v>0</v>
      </c>
      <c r="I14" s="126"/>
      <c r="J14" s="137">
        <f t="shared" si="3"/>
        <v>0</v>
      </c>
      <c r="K14" s="104">
        <f t="shared" si="4"/>
        <v>0</v>
      </c>
    </row>
    <row r="15" spans="1:11" ht="24" customHeight="1">
      <c r="A15" s="58">
        <v>10</v>
      </c>
      <c r="B15" s="59"/>
      <c r="C15" s="59"/>
      <c r="D15" s="60"/>
      <c r="E15" s="61"/>
      <c r="F15" s="145">
        <f t="shared" si="0"/>
        <v>0</v>
      </c>
      <c r="G15" s="104">
        <f t="shared" si="1"/>
        <v>0</v>
      </c>
      <c r="H15" s="139">
        <f t="shared" si="2"/>
        <v>0</v>
      </c>
      <c r="I15" s="126"/>
      <c r="J15" s="137">
        <f t="shared" si="3"/>
        <v>0</v>
      </c>
      <c r="K15" s="104">
        <f t="shared" si="4"/>
        <v>0</v>
      </c>
    </row>
    <row r="16" spans="1:11" ht="24" customHeight="1">
      <c r="A16" s="58">
        <v>11</v>
      </c>
      <c r="B16" s="59"/>
      <c r="C16" s="59"/>
      <c r="D16" s="60"/>
      <c r="E16" s="61"/>
      <c r="F16" s="145">
        <f t="shared" si="0"/>
        <v>0</v>
      </c>
      <c r="G16" s="104">
        <f t="shared" si="1"/>
        <v>0</v>
      </c>
      <c r="H16" s="139">
        <f t="shared" si="2"/>
        <v>0</v>
      </c>
      <c r="I16" s="126"/>
      <c r="J16" s="137">
        <f t="shared" si="3"/>
        <v>0</v>
      </c>
      <c r="K16" s="104">
        <f t="shared" si="4"/>
        <v>0</v>
      </c>
    </row>
    <row r="17" spans="1:11" ht="24" customHeight="1">
      <c r="A17" s="58">
        <v>12</v>
      </c>
      <c r="B17" s="59"/>
      <c r="C17" s="59"/>
      <c r="D17" s="60"/>
      <c r="E17" s="61"/>
      <c r="F17" s="145">
        <f t="shared" si="0"/>
        <v>0</v>
      </c>
      <c r="G17" s="104">
        <f t="shared" si="1"/>
        <v>0</v>
      </c>
      <c r="H17" s="139">
        <f t="shared" si="2"/>
        <v>0</v>
      </c>
      <c r="I17" s="126"/>
      <c r="J17" s="137">
        <f t="shared" si="3"/>
        <v>0</v>
      </c>
      <c r="K17" s="104">
        <f t="shared" si="4"/>
        <v>0</v>
      </c>
    </row>
    <row r="18" spans="1:11" ht="24" customHeight="1">
      <c r="A18" s="58">
        <v>13</v>
      </c>
      <c r="B18" s="59"/>
      <c r="C18" s="59"/>
      <c r="D18" s="60"/>
      <c r="E18" s="61"/>
      <c r="F18" s="145">
        <f t="shared" si="0"/>
        <v>0</v>
      </c>
      <c r="G18" s="104">
        <f t="shared" si="1"/>
        <v>0</v>
      </c>
      <c r="H18" s="139">
        <f t="shared" si="2"/>
        <v>0</v>
      </c>
      <c r="I18" s="126"/>
      <c r="J18" s="137">
        <f t="shared" si="3"/>
        <v>0</v>
      </c>
      <c r="K18" s="104">
        <f t="shared" si="4"/>
        <v>0</v>
      </c>
    </row>
    <row r="19" spans="1:11" ht="24" customHeight="1">
      <c r="A19" s="58">
        <v>14</v>
      </c>
      <c r="B19" s="59"/>
      <c r="C19" s="59"/>
      <c r="D19" s="60"/>
      <c r="E19" s="61"/>
      <c r="F19" s="145">
        <f t="shared" si="0"/>
        <v>0</v>
      </c>
      <c r="G19" s="104">
        <f t="shared" si="1"/>
        <v>0</v>
      </c>
      <c r="H19" s="139">
        <f t="shared" si="2"/>
        <v>0</v>
      </c>
      <c r="I19" s="126"/>
      <c r="J19" s="137">
        <f t="shared" si="3"/>
        <v>0</v>
      </c>
      <c r="K19" s="104">
        <f t="shared" si="4"/>
        <v>0</v>
      </c>
    </row>
    <row r="20" spans="1:11" ht="24" customHeight="1">
      <c r="A20" s="58">
        <v>15</v>
      </c>
      <c r="B20" s="59"/>
      <c r="C20" s="59"/>
      <c r="D20" s="60"/>
      <c r="E20" s="61"/>
      <c r="F20" s="145">
        <f t="shared" si="0"/>
        <v>0</v>
      </c>
      <c r="G20" s="104">
        <f t="shared" si="1"/>
        <v>0</v>
      </c>
      <c r="H20" s="139">
        <f t="shared" si="2"/>
        <v>0</v>
      </c>
      <c r="I20" s="126"/>
      <c r="J20" s="137">
        <f t="shared" si="3"/>
        <v>0</v>
      </c>
      <c r="K20" s="104">
        <f t="shared" si="4"/>
        <v>0</v>
      </c>
    </row>
    <row r="21" spans="1:11" ht="24" customHeight="1">
      <c r="A21" s="58">
        <v>16</v>
      </c>
      <c r="B21" s="59"/>
      <c r="C21" s="59"/>
      <c r="D21" s="60"/>
      <c r="E21" s="61"/>
      <c r="F21" s="145">
        <f t="shared" si="0"/>
        <v>0</v>
      </c>
      <c r="G21" s="104">
        <f t="shared" si="1"/>
        <v>0</v>
      </c>
      <c r="H21" s="139">
        <f t="shared" si="2"/>
        <v>0</v>
      </c>
      <c r="I21" s="126"/>
      <c r="J21" s="137">
        <f t="shared" si="3"/>
        <v>0</v>
      </c>
      <c r="K21" s="104">
        <f t="shared" si="4"/>
        <v>0</v>
      </c>
    </row>
    <row r="22" spans="1:11" ht="24" customHeight="1">
      <c r="A22" s="58">
        <v>17</v>
      </c>
      <c r="B22" s="59"/>
      <c r="C22" s="59"/>
      <c r="D22" s="60"/>
      <c r="E22" s="61"/>
      <c r="F22" s="145">
        <f t="shared" si="0"/>
        <v>0</v>
      </c>
      <c r="G22" s="104">
        <f t="shared" si="1"/>
        <v>0</v>
      </c>
      <c r="H22" s="139">
        <f t="shared" si="2"/>
        <v>0</v>
      </c>
      <c r="I22" s="126"/>
      <c r="J22" s="137">
        <f t="shared" si="3"/>
        <v>0</v>
      </c>
      <c r="K22" s="104">
        <f t="shared" si="4"/>
        <v>0</v>
      </c>
    </row>
    <row r="23" spans="1:11" ht="24" customHeight="1">
      <c r="A23" s="58">
        <v>18</v>
      </c>
      <c r="B23" s="59"/>
      <c r="C23" s="59"/>
      <c r="D23" s="60"/>
      <c r="E23" s="61"/>
      <c r="F23" s="145">
        <f t="shared" si="0"/>
        <v>0</v>
      </c>
      <c r="G23" s="104">
        <f t="shared" si="1"/>
        <v>0</v>
      </c>
      <c r="H23" s="139">
        <f t="shared" si="2"/>
        <v>0</v>
      </c>
      <c r="I23" s="126"/>
      <c r="J23" s="137">
        <f t="shared" si="3"/>
        <v>0</v>
      </c>
      <c r="K23" s="104">
        <f t="shared" si="4"/>
        <v>0</v>
      </c>
    </row>
    <row r="24" spans="1:11" ht="24" customHeight="1">
      <c r="A24" s="58">
        <v>19</v>
      </c>
      <c r="B24" s="59"/>
      <c r="C24" s="59"/>
      <c r="D24" s="60"/>
      <c r="E24" s="61"/>
      <c r="F24" s="145">
        <f t="shared" si="0"/>
        <v>0</v>
      </c>
      <c r="G24" s="104">
        <f t="shared" si="1"/>
        <v>0</v>
      </c>
      <c r="H24" s="139">
        <f t="shared" si="2"/>
        <v>0</v>
      </c>
      <c r="I24" s="126"/>
      <c r="J24" s="137">
        <f t="shared" si="3"/>
        <v>0</v>
      </c>
      <c r="K24" s="104">
        <f t="shared" si="4"/>
        <v>0</v>
      </c>
    </row>
    <row r="25" spans="1:11" ht="24" customHeight="1">
      <c r="A25" s="58">
        <v>20</v>
      </c>
      <c r="B25" s="59"/>
      <c r="C25" s="59"/>
      <c r="D25" s="60"/>
      <c r="E25" s="61"/>
      <c r="F25" s="145">
        <f t="shared" si="0"/>
        <v>0</v>
      </c>
      <c r="G25" s="104">
        <f t="shared" si="1"/>
        <v>0</v>
      </c>
      <c r="H25" s="139">
        <f t="shared" si="2"/>
        <v>0</v>
      </c>
      <c r="I25" s="126"/>
      <c r="J25" s="137">
        <f t="shared" si="3"/>
        <v>0</v>
      </c>
      <c r="K25" s="104">
        <f t="shared" si="4"/>
        <v>0</v>
      </c>
    </row>
    <row r="26" spans="1:11" ht="24" customHeight="1" thickBot="1">
      <c r="A26" s="58"/>
      <c r="B26" s="58"/>
      <c r="C26" s="65" t="s">
        <v>58</v>
      </c>
      <c r="D26" s="65">
        <f>SUM(D6:D25)</f>
        <v>0</v>
      </c>
      <c r="E26" s="66">
        <f>SUM(E6:E25)</f>
        <v>0</v>
      </c>
      <c r="F26" s="149">
        <f>SUM(F6:F25)</f>
        <v>0</v>
      </c>
      <c r="G26" s="129"/>
      <c r="H26" s="150">
        <f>SUM(H6:H25)</f>
        <v>0</v>
      </c>
      <c r="I26" s="105"/>
      <c r="J26" s="151">
        <f>SUM(J6:J25)</f>
        <v>0</v>
      </c>
      <c r="K26" s="106"/>
    </row>
  </sheetData>
  <sheetProtection password="CF66" sheet="1" objects="1" scenarios="1"/>
  <mergeCells count="14">
    <mergeCell ref="I3:I5"/>
    <mergeCell ref="G3:G5"/>
    <mergeCell ref="H3:H5"/>
    <mergeCell ref="J3:J5"/>
    <mergeCell ref="K3:K5"/>
    <mergeCell ref="A2:G2"/>
    <mergeCell ref="H2:K2"/>
    <mergeCell ref="A3:A5"/>
    <mergeCell ref="I1:K1"/>
    <mergeCell ref="F3:F5"/>
    <mergeCell ref="B3:B5"/>
    <mergeCell ref="C3:C5"/>
    <mergeCell ref="D3:D5"/>
    <mergeCell ref="E3:E5"/>
  </mergeCells>
  <conditionalFormatting sqref="G6:G25 K6:K25">
    <cfRule type="cellIs" priority="1" dxfId="31" operator="equal" stopIfTrue="1">
      <formula>"ביטול פריט"</formula>
    </cfRule>
    <cfRule type="cellIs" priority="2" dxfId="1" operator="equal" stopIfTrue="1">
      <formula>"פריט חדש"</formula>
    </cfRule>
  </conditionalFormatting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6" r:id="rId3"/>
  <headerFooter alignWithMargins="0">
    <oddFooter>&amp;Cעמוד 5 מתוך 7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N50"/>
  <sheetViews>
    <sheetView rightToLeft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7109375" style="62" bestFit="1" customWidth="1"/>
    <col min="2" max="2" width="27.8515625" style="62" customWidth="1"/>
    <col min="3" max="3" width="10.8515625" style="62" customWidth="1"/>
    <col min="4" max="4" width="23.28125" style="62" customWidth="1"/>
    <col min="5" max="6" width="11.8515625" style="62" bestFit="1" customWidth="1"/>
    <col min="7" max="7" width="16.28125" style="62" customWidth="1"/>
    <col min="8" max="8" width="15.28125" style="62" customWidth="1"/>
    <col min="9" max="9" width="13.57421875" style="63" customWidth="1"/>
    <col min="10" max="10" width="13.140625" style="42" customWidth="1"/>
    <col min="11" max="11" width="18.28125" style="42" customWidth="1"/>
    <col min="12" max="12" width="28.8515625" style="42" customWidth="1"/>
    <col min="13" max="13" width="14.00390625" style="42" customWidth="1"/>
    <col min="14" max="14" width="13.140625" style="42" customWidth="1"/>
    <col min="15" max="15" width="23.7109375" style="42" customWidth="1"/>
    <col min="16" max="16384" width="9.140625" style="42" customWidth="1"/>
  </cols>
  <sheetData>
    <row r="1" spans="1:14" s="91" customFormat="1" ht="27" customHeight="1" thickBot="1">
      <c r="A1" s="92"/>
      <c r="B1" s="102" t="s">
        <v>22</v>
      </c>
      <c r="C1" s="93"/>
      <c r="D1" s="93"/>
      <c r="E1" s="94" t="s">
        <v>19</v>
      </c>
      <c r="F1" s="97">
        <f>'דף ראשי'!C14</f>
        <v>0</v>
      </c>
      <c r="G1" s="95"/>
      <c r="H1" s="94" t="s">
        <v>20</v>
      </c>
      <c r="I1" s="346">
        <f>'דף ראשי'!C8</f>
        <v>0</v>
      </c>
      <c r="J1" s="346"/>
      <c r="K1" s="346"/>
      <c r="L1" s="346"/>
      <c r="M1" s="95"/>
      <c r="N1" s="96"/>
    </row>
    <row r="2" spans="1:14" s="123" customFormat="1" ht="18.75">
      <c r="A2" s="326" t="s">
        <v>39</v>
      </c>
      <c r="B2" s="326"/>
      <c r="C2" s="326"/>
      <c r="D2" s="326"/>
      <c r="E2" s="326"/>
      <c r="F2" s="326"/>
      <c r="G2" s="326"/>
      <c r="H2" s="326"/>
      <c r="I2" s="326"/>
      <c r="J2" s="327"/>
      <c r="K2" s="325" t="s">
        <v>38</v>
      </c>
      <c r="L2" s="326"/>
      <c r="M2" s="326"/>
      <c r="N2" s="327"/>
    </row>
    <row r="3" spans="1:14" s="43" customFormat="1" ht="12.75" customHeight="1">
      <c r="A3" s="329" t="s">
        <v>9</v>
      </c>
      <c r="B3" s="329" t="s">
        <v>40</v>
      </c>
      <c r="C3" s="330" t="s">
        <v>3</v>
      </c>
      <c r="D3" s="330" t="s">
        <v>59</v>
      </c>
      <c r="E3" s="330" t="s">
        <v>41</v>
      </c>
      <c r="F3" s="330" t="s">
        <v>12</v>
      </c>
      <c r="G3" s="330" t="s">
        <v>57</v>
      </c>
      <c r="H3" s="331" t="s">
        <v>5</v>
      </c>
      <c r="I3" s="330" t="s">
        <v>6</v>
      </c>
      <c r="J3" s="351" t="s">
        <v>70</v>
      </c>
      <c r="K3" s="338" t="s">
        <v>87</v>
      </c>
      <c r="L3" s="342" t="s">
        <v>23</v>
      </c>
      <c r="M3" s="340" t="s">
        <v>37</v>
      </c>
      <c r="N3" s="335" t="s">
        <v>69</v>
      </c>
    </row>
    <row r="4" spans="1:14" s="43" customFormat="1" ht="12.75" customHeight="1">
      <c r="A4" s="329"/>
      <c r="B4" s="329"/>
      <c r="C4" s="330"/>
      <c r="D4" s="330"/>
      <c r="E4" s="330"/>
      <c r="F4" s="330"/>
      <c r="G4" s="330"/>
      <c r="H4" s="331"/>
      <c r="I4" s="330"/>
      <c r="J4" s="351"/>
      <c r="K4" s="338"/>
      <c r="L4" s="342"/>
      <c r="M4" s="340"/>
      <c r="N4" s="335"/>
    </row>
    <row r="5" spans="1:14" s="43" customFormat="1" ht="12.75" customHeight="1">
      <c r="A5" s="329"/>
      <c r="B5" s="329"/>
      <c r="C5" s="330"/>
      <c r="D5" s="330"/>
      <c r="E5" s="330"/>
      <c r="F5" s="330"/>
      <c r="G5" s="330"/>
      <c r="H5" s="331"/>
      <c r="I5" s="330"/>
      <c r="J5" s="351"/>
      <c r="K5" s="338"/>
      <c r="L5" s="342"/>
      <c r="M5" s="340"/>
      <c r="N5" s="335"/>
    </row>
    <row r="6" spans="1:14" ht="21.75" customHeight="1">
      <c r="A6" s="58">
        <v>1</v>
      </c>
      <c r="B6" s="132"/>
      <c r="C6" s="133"/>
      <c r="D6" s="133"/>
      <c r="E6" s="135"/>
      <c r="F6" s="136"/>
      <c r="G6" s="133"/>
      <c r="H6" s="137">
        <f>ROUND(IF($A$50="כן",0.6666,0.3333)*D6*E6*F6/12,0)</f>
        <v>0</v>
      </c>
      <c r="I6" s="145">
        <f aca="true" t="shared" si="0" ref="I6:I15">H6-G6</f>
        <v>0</v>
      </c>
      <c r="J6" s="104">
        <f aca="true" t="shared" si="1" ref="J6:J15">IF(G6=0,IF(H6=0,0,"פריט חדש"),IF(H6=0,"ביטול פריט",I6/G6))</f>
        <v>0</v>
      </c>
      <c r="K6" s="139">
        <f>H6</f>
        <v>0</v>
      </c>
      <c r="L6" s="126"/>
      <c r="M6" s="137">
        <f aca="true" t="shared" si="2" ref="M6:M15">K6-G6</f>
        <v>0</v>
      </c>
      <c r="N6" s="104">
        <f aca="true" t="shared" si="3" ref="N6:N15">IF(G6=0,IF(K6=0,0,"פריט חדש"),IF(K6=0,"ביטול פריט",((K6-G6)/G6)))</f>
        <v>0</v>
      </c>
    </row>
    <row r="7" spans="1:14" ht="21.75" customHeight="1">
      <c r="A7" s="58">
        <v>2</v>
      </c>
      <c r="B7" s="132"/>
      <c r="C7" s="133"/>
      <c r="D7" s="133"/>
      <c r="E7" s="135"/>
      <c r="F7" s="136"/>
      <c r="G7" s="133"/>
      <c r="H7" s="137">
        <f aca="true" t="shared" si="4" ref="H7:H25">ROUND(IF($A$50="כן",0.6666,0.3333)*D7*E7*F7/12,0)</f>
        <v>0</v>
      </c>
      <c r="I7" s="145">
        <f t="shared" si="0"/>
        <v>0</v>
      </c>
      <c r="J7" s="104">
        <f t="shared" si="1"/>
        <v>0</v>
      </c>
      <c r="K7" s="139">
        <f aca="true" t="shared" si="5" ref="K7:K25">H7</f>
        <v>0</v>
      </c>
      <c r="L7" s="126"/>
      <c r="M7" s="137">
        <f t="shared" si="2"/>
        <v>0</v>
      </c>
      <c r="N7" s="104">
        <f t="shared" si="3"/>
        <v>0</v>
      </c>
    </row>
    <row r="8" spans="1:14" ht="21.75" customHeight="1">
      <c r="A8" s="58">
        <v>3</v>
      </c>
      <c r="B8" s="132"/>
      <c r="C8" s="133"/>
      <c r="D8" s="133"/>
      <c r="E8" s="135"/>
      <c r="F8" s="136"/>
      <c r="G8" s="133"/>
      <c r="H8" s="137">
        <f t="shared" si="4"/>
        <v>0</v>
      </c>
      <c r="I8" s="145">
        <f t="shared" si="0"/>
        <v>0</v>
      </c>
      <c r="J8" s="104">
        <f t="shared" si="1"/>
        <v>0</v>
      </c>
      <c r="K8" s="139">
        <f t="shared" si="5"/>
        <v>0</v>
      </c>
      <c r="L8" s="126"/>
      <c r="M8" s="137">
        <f t="shared" si="2"/>
        <v>0</v>
      </c>
      <c r="N8" s="104">
        <f t="shared" si="3"/>
        <v>0</v>
      </c>
    </row>
    <row r="9" spans="1:14" ht="21.75" customHeight="1">
      <c r="A9" s="58">
        <v>4</v>
      </c>
      <c r="B9" s="132"/>
      <c r="C9" s="133"/>
      <c r="D9" s="133"/>
      <c r="E9" s="135"/>
      <c r="F9" s="136"/>
      <c r="G9" s="133"/>
      <c r="H9" s="137">
        <f t="shared" si="4"/>
        <v>0</v>
      </c>
      <c r="I9" s="145">
        <f t="shared" si="0"/>
        <v>0</v>
      </c>
      <c r="J9" s="104">
        <f t="shared" si="1"/>
        <v>0</v>
      </c>
      <c r="K9" s="139">
        <f t="shared" si="5"/>
        <v>0</v>
      </c>
      <c r="L9" s="126"/>
      <c r="M9" s="137">
        <f t="shared" si="2"/>
        <v>0</v>
      </c>
      <c r="N9" s="104">
        <f t="shared" si="3"/>
        <v>0</v>
      </c>
    </row>
    <row r="10" spans="1:14" ht="21.75" customHeight="1">
      <c r="A10" s="58">
        <v>5</v>
      </c>
      <c r="B10" s="132"/>
      <c r="C10" s="133"/>
      <c r="D10" s="133"/>
      <c r="E10" s="135"/>
      <c r="F10" s="136"/>
      <c r="G10" s="133"/>
      <c r="H10" s="137">
        <f t="shared" si="4"/>
        <v>0</v>
      </c>
      <c r="I10" s="145">
        <f t="shared" si="0"/>
        <v>0</v>
      </c>
      <c r="J10" s="104">
        <f t="shared" si="1"/>
        <v>0</v>
      </c>
      <c r="K10" s="139">
        <f t="shared" si="5"/>
        <v>0</v>
      </c>
      <c r="L10" s="126"/>
      <c r="M10" s="137">
        <f t="shared" si="2"/>
        <v>0</v>
      </c>
      <c r="N10" s="104">
        <f t="shared" si="3"/>
        <v>0</v>
      </c>
    </row>
    <row r="11" spans="1:14" ht="21.75" customHeight="1">
      <c r="A11" s="58">
        <v>6</v>
      </c>
      <c r="B11" s="132"/>
      <c r="C11" s="133"/>
      <c r="D11" s="133"/>
      <c r="E11" s="135"/>
      <c r="F11" s="136"/>
      <c r="G11" s="133"/>
      <c r="H11" s="137">
        <f t="shared" si="4"/>
        <v>0</v>
      </c>
      <c r="I11" s="145">
        <f t="shared" si="0"/>
        <v>0</v>
      </c>
      <c r="J11" s="104">
        <f t="shared" si="1"/>
        <v>0</v>
      </c>
      <c r="K11" s="139">
        <f t="shared" si="5"/>
        <v>0</v>
      </c>
      <c r="L11" s="126"/>
      <c r="M11" s="137">
        <f t="shared" si="2"/>
        <v>0</v>
      </c>
      <c r="N11" s="104">
        <f t="shared" si="3"/>
        <v>0</v>
      </c>
    </row>
    <row r="12" spans="1:14" ht="21.75" customHeight="1">
      <c r="A12" s="58">
        <v>7</v>
      </c>
      <c r="B12" s="132"/>
      <c r="C12" s="133"/>
      <c r="D12" s="133"/>
      <c r="E12" s="135"/>
      <c r="F12" s="136"/>
      <c r="G12" s="133"/>
      <c r="H12" s="137">
        <f t="shared" si="4"/>
        <v>0</v>
      </c>
      <c r="I12" s="145">
        <f t="shared" si="0"/>
        <v>0</v>
      </c>
      <c r="J12" s="104">
        <f t="shared" si="1"/>
        <v>0</v>
      </c>
      <c r="K12" s="139">
        <f t="shared" si="5"/>
        <v>0</v>
      </c>
      <c r="L12" s="126"/>
      <c r="M12" s="137">
        <f t="shared" si="2"/>
        <v>0</v>
      </c>
      <c r="N12" s="104">
        <f t="shared" si="3"/>
        <v>0</v>
      </c>
    </row>
    <row r="13" spans="1:14" ht="21.75" customHeight="1">
      <c r="A13" s="58">
        <v>8</v>
      </c>
      <c r="B13" s="132"/>
      <c r="C13" s="133"/>
      <c r="D13" s="133"/>
      <c r="E13" s="135"/>
      <c r="F13" s="136"/>
      <c r="G13" s="133"/>
      <c r="H13" s="137">
        <f t="shared" si="4"/>
        <v>0</v>
      </c>
      <c r="I13" s="145">
        <f t="shared" si="0"/>
        <v>0</v>
      </c>
      <c r="J13" s="104">
        <f t="shared" si="1"/>
        <v>0</v>
      </c>
      <c r="K13" s="139">
        <f t="shared" si="5"/>
        <v>0</v>
      </c>
      <c r="L13" s="126"/>
      <c r="M13" s="137">
        <f t="shared" si="2"/>
        <v>0</v>
      </c>
      <c r="N13" s="104">
        <f t="shared" si="3"/>
        <v>0</v>
      </c>
    </row>
    <row r="14" spans="1:14" ht="21.75" customHeight="1">
      <c r="A14" s="58">
        <v>9</v>
      </c>
      <c r="B14" s="132"/>
      <c r="C14" s="133"/>
      <c r="D14" s="133"/>
      <c r="E14" s="135"/>
      <c r="F14" s="136"/>
      <c r="G14" s="133"/>
      <c r="H14" s="137">
        <f t="shared" si="4"/>
        <v>0</v>
      </c>
      <c r="I14" s="145">
        <f t="shared" si="0"/>
        <v>0</v>
      </c>
      <c r="J14" s="104">
        <f t="shared" si="1"/>
        <v>0</v>
      </c>
      <c r="K14" s="139">
        <f t="shared" si="5"/>
        <v>0</v>
      </c>
      <c r="L14" s="126"/>
      <c r="M14" s="137">
        <f t="shared" si="2"/>
        <v>0</v>
      </c>
      <c r="N14" s="104">
        <f t="shared" si="3"/>
        <v>0</v>
      </c>
    </row>
    <row r="15" spans="1:14" ht="21.75" customHeight="1">
      <c r="A15" s="58">
        <v>10</v>
      </c>
      <c r="B15" s="132"/>
      <c r="C15" s="133"/>
      <c r="D15" s="133"/>
      <c r="E15" s="135"/>
      <c r="F15" s="136"/>
      <c r="G15" s="133"/>
      <c r="H15" s="137">
        <f t="shared" si="4"/>
        <v>0</v>
      </c>
      <c r="I15" s="145">
        <f t="shared" si="0"/>
        <v>0</v>
      </c>
      <c r="J15" s="104">
        <f t="shared" si="1"/>
        <v>0</v>
      </c>
      <c r="K15" s="139">
        <f t="shared" si="5"/>
        <v>0</v>
      </c>
      <c r="L15" s="126"/>
      <c r="M15" s="137">
        <f t="shared" si="2"/>
        <v>0</v>
      </c>
      <c r="N15" s="104">
        <f t="shared" si="3"/>
        <v>0</v>
      </c>
    </row>
    <row r="16" spans="1:14" ht="21.75" customHeight="1">
      <c r="A16" s="58">
        <v>11</v>
      </c>
      <c r="B16" s="59"/>
      <c r="C16" s="59"/>
      <c r="D16" s="131"/>
      <c r="E16" s="59"/>
      <c r="F16" s="64"/>
      <c r="G16" s="60"/>
      <c r="H16" s="137">
        <f t="shared" si="4"/>
        <v>0</v>
      </c>
      <c r="I16" s="145">
        <f aca="true" t="shared" si="6" ref="I16:I25">H16-G16</f>
        <v>0</v>
      </c>
      <c r="J16" s="104">
        <f aca="true" t="shared" si="7" ref="J16:J25">IF(G16=0,IF(H16=0,0,"פריט חדש"),IF(H16=0,"ביטול פריט",I16/G16))</f>
        <v>0</v>
      </c>
      <c r="K16" s="139">
        <f t="shared" si="5"/>
        <v>0</v>
      </c>
      <c r="L16" s="126"/>
      <c r="M16" s="137">
        <f aca="true" t="shared" si="8" ref="M16:M25">K16-G16</f>
        <v>0</v>
      </c>
      <c r="N16" s="104">
        <f aca="true" t="shared" si="9" ref="N16:N25">IF(G16=0,IF(K16=0,0,"פריט חדש"),IF(K16=0,"ביטול פריט",((K16-G16)/G16)))</f>
        <v>0</v>
      </c>
    </row>
    <row r="17" spans="1:14" ht="21.75" customHeight="1">
      <c r="A17" s="58">
        <v>12</v>
      </c>
      <c r="B17" s="59"/>
      <c r="C17" s="59"/>
      <c r="D17" s="131"/>
      <c r="E17" s="59"/>
      <c r="F17" s="64"/>
      <c r="G17" s="60"/>
      <c r="H17" s="137">
        <f t="shared" si="4"/>
        <v>0</v>
      </c>
      <c r="I17" s="145">
        <f t="shared" si="6"/>
        <v>0</v>
      </c>
      <c r="J17" s="104">
        <f t="shared" si="7"/>
        <v>0</v>
      </c>
      <c r="K17" s="139">
        <f t="shared" si="5"/>
        <v>0</v>
      </c>
      <c r="L17" s="126"/>
      <c r="M17" s="137">
        <f t="shared" si="8"/>
        <v>0</v>
      </c>
      <c r="N17" s="104">
        <f t="shared" si="9"/>
        <v>0</v>
      </c>
    </row>
    <row r="18" spans="1:14" ht="21.75" customHeight="1">
      <c r="A18" s="58">
        <v>13</v>
      </c>
      <c r="B18" s="59"/>
      <c r="C18" s="59"/>
      <c r="D18" s="131"/>
      <c r="E18" s="59"/>
      <c r="F18" s="64"/>
      <c r="G18" s="60"/>
      <c r="H18" s="137">
        <f t="shared" si="4"/>
        <v>0</v>
      </c>
      <c r="I18" s="145">
        <f t="shared" si="6"/>
        <v>0</v>
      </c>
      <c r="J18" s="104">
        <f t="shared" si="7"/>
        <v>0</v>
      </c>
      <c r="K18" s="139">
        <f t="shared" si="5"/>
        <v>0</v>
      </c>
      <c r="L18" s="126"/>
      <c r="M18" s="137">
        <f t="shared" si="8"/>
        <v>0</v>
      </c>
      <c r="N18" s="104">
        <f t="shared" si="9"/>
        <v>0</v>
      </c>
    </row>
    <row r="19" spans="1:14" ht="21.75" customHeight="1">
      <c r="A19" s="58">
        <v>14</v>
      </c>
      <c r="B19" s="59"/>
      <c r="C19" s="59"/>
      <c r="D19" s="131"/>
      <c r="E19" s="59"/>
      <c r="F19" s="64"/>
      <c r="G19" s="60"/>
      <c r="H19" s="137">
        <f t="shared" si="4"/>
        <v>0</v>
      </c>
      <c r="I19" s="145">
        <f t="shared" si="6"/>
        <v>0</v>
      </c>
      <c r="J19" s="104">
        <f t="shared" si="7"/>
        <v>0</v>
      </c>
      <c r="K19" s="139">
        <f t="shared" si="5"/>
        <v>0</v>
      </c>
      <c r="L19" s="126"/>
      <c r="M19" s="137">
        <f t="shared" si="8"/>
        <v>0</v>
      </c>
      <c r="N19" s="104">
        <f t="shared" si="9"/>
        <v>0</v>
      </c>
    </row>
    <row r="20" spans="1:14" ht="21.75" customHeight="1">
      <c r="A20" s="58">
        <v>15</v>
      </c>
      <c r="B20" s="59"/>
      <c r="C20" s="59"/>
      <c r="D20" s="131"/>
      <c r="E20" s="59"/>
      <c r="F20" s="64"/>
      <c r="G20" s="60"/>
      <c r="H20" s="137">
        <f t="shared" si="4"/>
        <v>0</v>
      </c>
      <c r="I20" s="145">
        <f t="shared" si="6"/>
        <v>0</v>
      </c>
      <c r="J20" s="104">
        <f t="shared" si="7"/>
        <v>0</v>
      </c>
      <c r="K20" s="139">
        <f t="shared" si="5"/>
        <v>0</v>
      </c>
      <c r="L20" s="126"/>
      <c r="M20" s="137">
        <f t="shared" si="8"/>
        <v>0</v>
      </c>
      <c r="N20" s="104">
        <f t="shared" si="9"/>
        <v>0</v>
      </c>
    </row>
    <row r="21" spans="1:14" ht="21.75" customHeight="1">
      <c r="A21" s="58">
        <v>16</v>
      </c>
      <c r="B21" s="59"/>
      <c r="C21" s="59"/>
      <c r="D21" s="131"/>
      <c r="E21" s="59"/>
      <c r="F21" s="64"/>
      <c r="G21" s="60"/>
      <c r="H21" s="137">
        <f t="shared" si="4"/>
        <v>0</v>
      </c>
      <c r="I21" s="145">
        <f t="shared" si="6"/>
        <v>0</v>
      </c>
      <c r="J21" s="104">
        <f t="shared" si="7"/>
        <v>0</v>
      </c>
      <c r="K21" s="139">
        <f t="shared" si="5"/>
        <v>0</v>
      </c>
      <c r="L21" s="126"/>
      <c r="M21" s="137">
        <f t="shared" si="8"/>
        <v>0</v>
      </c>
      <c r="N21" s="104">
        <f t="shared" si="9"/>
        <v>0</v>
      </c>
    </row>
    <row r="22" spans="1:14" ht="21.75" customHeight="1">
      <c r="A22" s="58">
        <v>17</v>
      </c>
      <c r="B22" s="59"/>
      <c r="C22" s="59"/>
      <c r="D22" s="131"/>
      <c r="E22" s="59"/>
      <c r="F22" s="64"/>
      <c r="G22" s="60"/>
      <c r="H22" s="137">
        <f t="shared" si="4"/>
        <v>0</v>
      </c>
      <c r="I22" s="145">
        <f t="shared" si="6"/>
        <v>0</v>
      </c>
      <c r="J22" s="104">
        <f t="shared" si="7"/>
        <v>0</v>
      </c>
      <c r="K22" s="139">
        <f t="shared" si="5"/>
        <v>0</v>
      </c>
      <c r="L22" s="126"/>
      <c r="M22" s="137">
        <f t="shared" si="8"/>
        <v>0</v>
      </c>
      <c r="N22" s="104">
        <f t="shared" si="9"/>
        <v>0</v>
      </c>
    </row>
    <row r="23" spans="1:14" ht="21.75" customHeight="1">
      <c r="A23" s="58">
        <v>18</v>
      </c>
      <c r="B23" s="59"/>
      <c r="C23" s="59"/>
      <c r="D23" s="131"/>
      <c r="E23" s="59"/>
      <c r="F23" s="64"/>
      <c r="G23" s="60"/>
      <c r="H23" s="137">
        <f t="shared" si="4"/>
        <v>0</v>
      </c>
      <c r="I23" s="145">
        <f t="shared" si="6"/>
        <v>0</v>
      </c>
      <c r="J23" s="104">
        <f t="shared" si="7"/>
        <v>0</v>
      </c>
      <c r="K23" s="139">
        <f t="shared" si="5"/>
        <v>0</v>
      </c>
      <c r="L23" s="126"/>
      <c r="M23" s="137">
        <f t="shared" si="8"/>
        <v>0</v>
      </c>
      <c r="N23" s="104">
        <f t="shared" si="9"/>
        <v>0</v>
      </c>
    </row>
    <row r="24" spans="1:14" ht="21.75" customHeight="1">
      <c r="A24" s="58">
        <v>19</v>
      </c>
      <c r="B24" s="59"/>
      <c r="C24" s="59"/>
      <c r="D24" s="131"/>
      <c r="E24" s="59"/>
      <c r="F24" s="64"/>
      <c r="G24" s="60"/>
      <c r="H24" s="137">
        <f t="shared" si="4"/>
        <v>0</v>
      </c>
      <c r="I24" s="145">
        <f t="shared" si="6"/>
        <v>0</v>
      </c>
      <c r="J24" s="104">
        <f t="shared" si="7"/>
        <v>0</v>
      </c>
      <c r="K24" s="139">
        <f t="shared" si="5"/>
        <v>0</v>
      </c>
      <c r="L24" s="126"/>
      <c r="M24" s="137">
        <f t="shared" si="8"/>
        <v>0</v>
      </c>
      <c r="N24" s="104">
        <f t="shared" si="9"/>
        <v>0</v>
      </c>
    </row>
    <row r="25" spans="1:14" ht="21.75" customHeight="1">
      <c r="A25" s="58">
        <v>20</v>
      </c>
      <c r="B25" s="59"/>
      <c r="C25" s="59"/>
      <c r="D25" s="131"/>
      <c r="E25" s="59"/>
      <c r="F25" s="64"/>
      <c r="G25" s="60"/>
      <c r="H25" s="137">
        <f t="shared" si="4"/>
        <v>0</v>
      </c>
      <c r="I25" s="145">
        <f t="shared" si="6"/>
        <v>0</v>
      </c>
      <c r="J25" s="104">
        <f t="shared" si="7"/>
        <v>0</v>
      </c>
      <c r="K25" s="139">
        <f t="shared" si="5"/>
        <v>0</v>
      </c>
      <c r="L25" s="126"/>
      <c r="M25" s="137">
        <f t="shared" si="8"/>
        <v>0</v>
      </c>
      <c r="N25" s="104">
        <f t="shared" si="9"/>
        <v>0</v>
      </c>
    </row>
    <row r="26" spans="1:14" ht="16.5" thickBot="1">
      <c r="A26" s="58"/>
      <c r="B26" s="58"/>
      <c r="C26" s="58"/>
      <c r="D26" s="58"/>
      <c r="E26" s="58"/>
      <c r="F26" s="65" t="s">
        <v>58</v>
      </c>
      <c r="G26" s="65">
        <f>SUM(G6:G25)</f>
        <v>0</v>
      </c>
      <c r="H26" s="152">
        <f>SUM(H6:H25)</f>
        <v>0</v>
      </c>
      <c r="I26" s="149">
        <f>SUM(I6:I25)</f>
        <v>0</v>
      </c>
      <c r="J26" s="129"/>
      <c r="K26" s="150">
        <f>SUM(K6:K25)</f>
        <v>0</v>
      </c>
      <c r="L26" s="105"/>
      <c r="M26" s="151">
        <f>SUM(M6:M25)</f>
        <v>0</v>
      </c>
      <c r="N26" s="106"/>
    </row>
    <row r="50" ht="15.75">
      <c r="A50" s="258">
        <f>'דף ראשי'!F22</f>
        <v>0</v>
      </c>
    </row>
  </sheetData>
  <sheetProtection password="CF66" sheet="1" objects="1" scenarios="1"/>
  <mergeCells count="17">
    <mergeCell ref="I1:L1"/>
    <mergeCell ref="A2:J2"/>
    <mergeCell ref="K2:N2"/>
    <mergeCell ref="A3:A5"/>
    <mergeCell ref="B3:B5"/>
    <mergeCell ref="G3:G5"/>
    <mergeCell ref="H3:H5"/>
    <mergeCell ref="I3:I5"/>
    <mergeCell ref="J3:J5"/>
    <mergeCell ref="K3:K5"/>
    <mergeCell ref="M3:M5"/>
    <mergeCell ref="N3:N5"/>
    <mergeCell ref="L3:L5"/>
    <mergeCell ref="C3:C5"/>
    <mergeCell ref="D3:D5"/>
    <mergeCell ref="E3:E5"/>
    <mergeCell ref="F3:F5"/>
  </mergeCells>
  <conditionalFormatting sqref="J6:J25 N6:N25">
    <cfRule type="cellIs" priority="1" dxfId="31" operator="equal" stopIfTrue="1">
      <formula>"ביטול פריט"</formula>
    </cfRule>
    <cfRule type="cellIs" priority="2" dxfId="1" operator="equal" stopIfTrue="1">
      <formula>"פריט חדש"</formula>
    </cfRule>
  </conditionalFormatting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65" r:id="rId3"/>
  <headerFooter alignWithMargins="0">
    <oddFooter>&amp;Cעמוד 6 מתוך 7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26"/>
  <sheetViews>
    <sheetView showGridLines="0" rightToLeft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00390625" style="62" bestFit="1" customWidth="1"/>
    <col min="2" max="2" width="27.8515625" style="62" customWidth="1"/>
    <col min="3" max="3" width="16.28125" style="62" customWidth="1"/>
    <col min="4" max="4" width="15.8515625" style="62" customWidth="1"/>
    <col min="5" max="5" width="14.28125" style="63" customWidth="1"/>
    <col min="6" max="6" width="13.140625" style="42" customWidth="1"/>
    <col min="7" max="7" width="19.00390625" style="42" customWidth="1"/>
    <col min="8" max="8" width="25.00390625" style="42" customWidth="1"/>
    <col min="9" max="9" width="14.00390625" style="42" customWidth="1"/>
    <col min="10" max="10" width="12.28125" style="42" customWidth="1"/>
    <col min="11" max="16384" width="9.140625" style="42" customWidth="1"/>
  </cols>
  <sheetData>
    <row r="1" spans="1:10" s="91" customFormat="1" ht="27" customHeight="1" thickBot="1">
      <c r="A1" s="92"/>
      <c r="B1" s="102" t="s">
        <v>21</v>
      </c>
      <c r="C1" s="93"/>
      <c r="D1" s="93"/>
      <c r="E1" s="94" t="s">
        <v>19</v>
      </c>
      <c r="F1" s="97">
        <f>'דף ראשי'!C14</f>
        <v>0</v>
      </c>
      <c r="G1" s="94" t="s">
        <v>20</v>
      </c>
      <c r="H1" s="346">
        <f>'דף ראשי'!C8</f>
        <v>0</v>
      </c>
      <c r="I1" s="346"/>
      <c r="J1" s="347"/>
    </row>
    <row r="2" spans="1:10" s="123" customFormat="1" ht="18.75">
      <c r="A2" s="326" t="s">
        <v>36</v>
      </c>
      <c r="B2" s="326"/>
      <c r="C2" s="326"/>
      <c r="D2" s="326"/>
      <c r="E2" s="326"/>
      <c r="F2" s="327"/>
      <c r="G2" s="325" t="s">
        <v>38</v>
      </c>
      <c r="H2" s="326"/>
      <c r="I2" s="326"/>
      <c r="J2" s="327"/>
    </row>
    <row r="3" spans="1:10" s="43" customFormat="1" ht="12.75" customHeight="1">
      <c r="A3" s="329" t="s">
        <v>9</v>
      </c>
      <c r="B3" s="329" t="s">
        <v>43</v>
      </c>
      <c r="C3" s="330" t="s">
        <v>35</v>
      </c>
      <c r="D3" s="331" t="s">
        <v>5</v>
      </c>
      <c r="E3" s="330" t="s">
        <v>6</v>
      </c>
      <c r="F3" s="351" t="s">
        <v>70</v>
      </c>
      <c r="G3" s="338" t="s">
        <v>87</v>
      </c>
      <c r="H3" s="342" t="s">
        <v>23</v>
      </c>
      <c r="I3" s="340" t="s">
        <v>37</v>
      </c>
      <c r="J3" s="335" t="s">
        <v>69</v>
      </c>
    </row>
    <row r="4" spans="1:10" s="43" customFormat="1" ht="12.75" customHeight="1">
      <c r="A4" s="329"/>
      <c r="B4" s="329"/>
      <c r="C4" s="330"/>
      <c r="D4" s="331"/>
      <c r="E4" s="330"/>
      <c r="F4" s="351"/>
      <c r="G4" s="338"/>
      <c r="H4" s="342"/>
      <c r="I4" s="340"/>
      <c r="J4" s="335"/>
    </row>
    <row r="5" spans="1:10" s="43" customFormat="1" ht="18" customHeight="1">
      <c r="A5" s="329"/>
      <c r="B5" s="329"/>
      <c r="C5" s="330"/>
      <c r="D5" s="331"/>
      <c r="E5" s="330"/>
      <c r="F5" s="351"/>
      <c r="G5" s="338"/>
      <c r="H5" s="342"/>
      <c r="I5" s="340"/>
      <c r="J5" s="335"/>
    </row>
    <row r="6" spans="1:10" ht="21.75" customHeight="1">
      <c r="A6" s="58">
        <v>1</v>
      </c>
      <c r="B6" s="59"/>
      <c r="C6" s="60"/>
      <c r="D6" s="61"/>
      <c r="E6" s="145">
        <f aca="true" t="shared" si="0" ref="E6:E25">D6-C6</f>
        <v>0</v>
      </c>
      <c r="F6" s="104">
        <f aca="true" t="shared" si="1" ref="F6:F25">IF(C6=0,IF(D6=0,0,"פריט חדש"),IF(D6=0,"ביטול פריט",E6/C6))</f>
        <v>0</v>
      </c>
      <c r="G6" s="139">
        <f aca="true" t="shared" si="2" ref="G6:G25">D6</f>
        <v>0</v>
      </c>
      <c r="H6" s="126"/>
      <c r="I6" s="137">
        <f aca="true" t="shared" si="3" ref="I6:I25">G6-C6</f>
        <v>0</v>
      </c>
      <c r="J6" s="104">
        <f aca="true" t="shared" si="4" ref="J6:J25">IF(C6=0,IF(G6=0,0,"פריט חדש"),IF(G6=0,"ביטול פריט",((G6-C6)/C6)))</f>
        <v>0</v>
      </c>
    </row>
    <row r="7" spans="1:10" ht="21.75" customHeight="1">
      <c r="A7" s="58">
        <v>2</v>
      </c>
      <c r="B7" s="59"/>
      <c r="C7" s="60"/>
      <c r="D7" s="61"/>
      <c r="E7" s="145">
        <f t="shared" si="0"/>
        <v>0</v>
      </c>
      <c r="F7" s="104">
        <f t="shared" si="1"/>
        <v>0</v>
      </c>
      <c r="G7" s="139">
        <f t="shared" si="2"/>
        <v>0</v>
      </c>
      <c r="H7" s="126"/>
      <c r="I7" s="137">
        <f t="shared" si="3"/>
        <v>0</v>
      </c>
      <c r="J7" s="104">
        <f t="shared" si="4"/>
        <v>0</v>
      </c>
    </row>
    <row r="8" spans="1:10" ht="21.75" customHeight="1">
      <c r="A8" s="58">
        <v>3</v>
      </c>
      <c r="B8" s="59"/>
      <c r="C8" s="60"/>
      <c r="D8" s="61"/>
      <c r="E8" s="145">
        <f t="shared" si="0"/>
        <v>0</v>
      </c>
      <c r="F8" s="104">
        <f t="shared" si="1"/>
        <v>0</v>
      </c>
      <c r="G8" s="139">
        <f t="shared" si="2"/>
        <v>0</v>
      </c>
      <c r="H8" s="126"/>
      <c r="I8" s="137">
        <f t="shared" si="3"/>
        <v>0</v>
      </c>
      <c r="J8" s="104">
        <f t="shared" si="4"/>
        <v>0</v>
      </c>
    </row>
    <row r="9" spans="1:10" ht="21.75" customHeight="1">
      <c r="A9" s="58">
        <v>4</v>
      </c>
      <c r="B9" s="59"/>
      <c r="C9" s="60"/>
      <c r="D9" s="61"/>
      <c r="E9" s="145">
        <f t="shared" si="0"/>
        <v>0</v>
      </c>
      <c r="F9" s="104">
        <f t="shared" si="1"/>
        <v>0</v>
      </c>
      <c r="G9" s="139">
        <f t="shared" si="2"/>
        <v>0</v>
      </c>
      <c r="H9" s="126"/>
      <c r="I9" s="137">
        <f t="shared" si="3"/>
        <v>0</v>
      </c>
      <c r="J9" s="104">
        <f t="shared" si="4"/>
        <v>0</v>
      </c>
    </row>
    <row r="10" spans="1:10" ht="21.75" customHeight="1">
      <c r="A10" s="58">
        <v>5</v>
      </c>
      <c r="B10" s="59"/>
      <c r="C10" s="60"/>
      <c r="D10" s="61"/>
      <c r="E10" s="145">
        <f t="shared" si="0"/>
        <v>0</v>
      </c>
      <c r="F10" s="104">
        <f t="shared" si="1"/>
        <v>0</v>
      </c>
      <c r="G10" s="139">
        <f t="shared" si="2"/>
        <v>0</v>
      </c>
      <c r="H10" s="126"/>
      <c r="I10" s="137">
        <f t="shared" si="3"/>
        <v>0</v>
      </c>
      <c r="J10" s="104">
        <f t="shared" si="4"/>
        <v>0</v>
      </c>
    </row>
    <row r="11" spans="1:10" ht="21.75" customHeight="1">
      <c r="A11" s="58">
        <v>6</v>
      </c>
      <c r="B11" s="59"/>
      <c r="C11" s="60"/>
      <c r="D11" s="61"/>
      <c r="E11" s="145">
        <f t="shared" si="0"/>
        <v>0</v>
      </c>
      <c r="F11" s="104">
        <f t="shared" si="1"/>
        <v>0</v>
      </c>
      <c r="G11" s="139">
        <f t="shared" si="2"/>
        <v>0</v>
      </c>
      <c r="H11" s="126"/>
      <c r="I11" s="137">
        <f t="shared" si="3"/>
        <v>0</v>
      </c>
      <c r="J11" s="104">
        <f t="shared" si="4"/>
        <v>0</v>
      </c>
    </row>
    <row r="12" spans="1:10" ht="21.75" customHeight="1">
      <c r="A12" s="58">
        <v>7</v>
      </c>
      <c r="B12" s="59"/>
      <c r="C12" s="60"/>
      <c r="D12" s="61"/>
      <c r="E12" s="145">
        <f t="shared" si="0"/>
        <v>0</v>
      </c>
      <c r="F12" s="104">
        <f t="shared" si="1"/>
        <v>0</v>
      </c>
      <c r="G12" s="139">
        <f t="shared" si="2"/>
        <v>0</v>
      </c>
      <c r="H12" s="126"/>
      <c r="I12" s="137">
        <f t="shared" si="3"/>
        <v>0</v>
      </c>
      <c r="J12" s="104">
        <f t="shared" si="4"/>
        <v>0</v>
      </c>
    </row>
    <row r="13" spans="1:10" ht="21.75" customHeight="1">
      <c r="A13" s="58">
        <v>8</v>
      </c>
      <c r="B13" s="59"/>
      <c r="C13" s="60"/>
      <c r="D13" s="61"/>
      <c r="E13" s="145">
        <f t="shared" si="0"/>
        <v>0</v>
      </c>
      <c r="F13" s="104">
        <f t="shared" si="1"/>
        <v>0</v>
      </c>
      <c r="G13" s="139">
        <f t="shared" si="2"/>
        <v>0</v>
      </c>
      <c r="H13" s="126"/>
      <c r="I13" s="137">
        <f t="shared" si="3"/>
        <v>0</v>
      </c>
      <c r="J13" s="104">
        <f t="shared" si="4"/>
        <v>0</v>
      </c>
    </row>
    <row r="14" spans="1:10" ht="21.75" customHeight="1">
      <c r="A14" s="58">
        <v>9</v>
      </c>
      <c r="B14" s="59"/>
      <c r="C14" s="60"/>
      <c r="D14" s="61"/>
      <c r="E14" s="145">
        <f t="shared" si="0"/>
        <v>0</v>
      </c>
      <c r="F14" s="104">
        <f t="shared" si="1"/>
        <v>0</v>
      </c>
      <c r="G14" s="139">
        <f t="shared" si="2"/>
        <v>0</v>
      </c>
      <c r="H14" s="126"/>
      <c r="I14" s="137">
        <f t="shared" si="3"/>
        <v>0</v>
      </c>
      <c r="J14" s="104">
        <f t="shared" si="4"/>
        <v>0</v>
      </c>
    </row>
    <row r="15" spans="1:10" ht="21.75" customHeight="1">
      <c r="A15" s="58">
        <v>10</v>
      </c>
      <c r="B15" s="59"/>
      <c r="C15" s="60"/>
      <c r="D15" s="61"/>
      <c r="E15" s="145">
        <f t="shared" si="0"/>
        <v>0</v>
      </c>
      <c r="F15" s="104">
        <f t="shared" si="1"/>
        <v>0</v>
      </c>
      <c r="G15" s="139">
        <f t="shared" si="2"/>
        <v>0</v>
      </c>
      <c r="H15" s="126"/>
      <c r="I15" s="137">
        <f t="shared" si="3"/>
        <v>0</v>
      </c>
      <c r="J15" s="104">
        <f t="shared" si="4"/>
        <v>0</v>
      </c>
    </row>
    <row r="16" spans="1:10" ht="21.75" customHeight="1">
      <c r="A16" s="58">
        <v>11</v>
      </c>
      <c r="B16" s="59"/>
      <c r="C16" s="60"/>
      <c r="D16" s="61"/>
      <c r="E16" s="145">
        <f t="shared" si="0"/>
        <v>0</v>
      </c>
      <c r="F16" s="104">
        <f t="shared" si="1"/>
        <v>0</v>
      </c>
      <c r="G16" s="139">
        <f t="shared" si="2"/>
        <v>0</v>
      </c>
      <c r="H16" s="126"/>
      <c r="I16" s="137">
        <f t="shared" si="3"/>
        <v>0</v>
      </c>
      <c r="J16" s="104">
        <f t="shared" si="4"/>
        <v>0</v>
      </c>
    </row>
    <row r="17" spans="1:10" ht="21.75" customHeight="1">
      <c r="A17" s="58">
        <v>12</v>
      </c>
      <c r="B17" s="59"/>
      <c r="C17" s="60"/>
      <c r="D17" s="61"/>
      <c r="E17" s="145">
        <f t="shared" si="0"/>
        <v>0</v>
      </c>
      <c r="F17" s="104">
        <f t="shared" si="1"/>
        <v>0</v>
      </c>
      <c r="G17" s="139">
        <f t="shared" si="2"/>
        <v>0</v>
      </c>
      <c r="H17" s="126"/>
      <c r="I17" s="137">
        <f t="shared" si="3"/>
        <v>0</v>
      </c>
      <c r="J17" s="104">
        <f t="shared" si="4"/>
        <v>0</v>
      </c>
    </row>
    <row r="18" spans="1:10" ht="21.75" customHeight="1">
      <c r="A18" s="58">
        <v>13</v>
      </c>
      <c r="B18" s="59"/>
      <c r="C18" s="60"/>
      <c r="D18" s="61"/>
      <c r="E18" s="145">
        <f t="shared" si="0"/>
        <v>0</v>
      </c>
      <c r="F18" s="104">
        <f t="shared" si="1"/>
        <v>0</v>
      </c>
      <c r="G18" s="139">
        <f t="shared" si="2"/>
        <v>0</v>
      </c>
      <c r="H18" s="126"/>
      <c r="I18" s="137">
        <f t="shared" si="3"/>
        <v>0</v>
      </c>
      <c r="J18" s="104">
        <f t="shared" si="4"/>
        <v>0</v>
      </c>
    </row>
    <row r="19" spans="1:10" ht="21.75" customHeight="1">
      <c r="A19" s="58">
        <v>14</v>
      </c>
      <c r="B19" s="59"/>
      <c r="C19" s="60"/>
      <c r="D19" s="61"/>
      <c r="E19" s="145">
        <f t="shared" si="0"/>
        <v>0</v>
      </c>
      <c r="F19" s="104">
        <f t="shared" si="1"/>
        <v>0</v>
      </c>
      <c r="G19" s="139">
        <f t="shared" si="2"/>
        <v>0</v>
      </c>
      <c r="H19" s="126"/>
      <c r="I19" s="137">
        <f t="shared" si="3"/>
        <v>0</v>
      </c>
      <c r="J19" s="104">
        <f t="shared" si="4"/>
        <v>0</v>
      </c>
    </row>
    <row r="20" spans="1:10" ht="21.75" customHeight="1">
      <c r="A20" s="58">
        <v>15</v>
      </c>
      <c r="B20" s="59"/>
      <c r="C20" s="60"/>
      <c r="D20" s="61"/>
      <c r="E20" s="145">
        <f t="shared" si="0"/>
        <v>0</v>
      </c>
      <c r="F20" s="104">
        <f t="shared" si="1"/>
        <v>0</v>
      </c>
      <c r="G20" s="139">
        <f t="shared" si="2"/>
        <v>0</v>
      </c>
      <c r="H20" s="126"/>
      <c r="I20" s="137">
        <f t="shared" si="3"/>
        <v>0</v>
      </c>
      <c r="J20" s="104">
        <f t="shared" si="4"/>
        <v>0</v>
      </c>
    </row>
    <row r="21" spans="1:10" ht="21.75" customHeight="1">
      <c r="A21" s="58">
        <v>16</v>
      </c>
      <c r="B21" s="59"/>
      <c r="C21" s="60"/>
      <c r="D21" s="61"/>
      <c r="E21" s="145">
        <f t="shared" si="0"/>
        <v>0</v>
      </c>
      <c r="F21" s="104">
        <f t="shared" si="1"/>
        <v>0</v>
      </c>
      <c r="G21" s="139">
        <f t="shared" si="2"/>
        <v>0</v>
      </c>
      <c r="H21" s="126"/>
      <c r="I21" s="137">
        <f t="shared" si="3"/>
        <v>0</v>
      </c>
      <c r="J21" s="104">
        <f t="shared" si="4"/>
        <v>0</v>
      </c>
    </row>
    <row r="22" spans="1:10" ht="21.75" customHeight="1">
      <c r="A22" s="58">
        <v>17</v>
      </c>
      <c r="B22" s="59"/>
      <c r="C22" s="60"/>
      <c r="D22" s="61"/>
      <c r="E22" s="145">
        <f t="shared" si="0"/>
        <v>0</v>
      </c>
      <c r="F22" s="104">
        <f t="shared" si="1"/>
        <v>0</v>
      </c>
      <c r="G22" s="139">
        <f t="shared" si="2"/>
        <v>0</v>
      </c>
      <c r="H22" s="126"/>
      <c r="I22" s="137">
        <f t="shared" si="3"/>
        <v>0</v>
      </c>
      <c r="J22" s="104">
        <f t="shared" si="4"/>
        <v>0</v>
      </c>
    </row>
    <row r="23" spans="1:10" ht="21.75" customHeight="1">
      <c r="A23" s="58">
        <v>18</v>
      </c>
      <c r="B23" s="59"/>
      <c r="C23" s="60"/>
      <c r="D23" s="61"/>
      <c r="E23" s="145">
        <f t="shared" si="0"/>
        <v>0</v>
      </c>
      <c r="F23" s="104">
        <f t="shared" si="1"/>
        <v>0</v>
      </c>
      <c r="G23" s="139">
        <f t="shared" si="2"/>
        <v>0</v>
      </c>
      <c r="H23" s="126"/>
      <c r="I23" s="137">
        <f t="shared" si="3"/>
        <v>0</v>
      </c>
      <c r="J23" s="104">
        <f t="shared" si="4"/>
        <v>0</v>
      </c>
    </row>
    <row r="24" spans="1:10" ht="21.75" customHeight="1">
      <c r="A24" s="58">
        <v>19</v>
      </c>
      <c r="B24" s="59"/>
      <c r="C24" s="60"/>
      <c r="D24" s="61"/>
      <c r="E24" s="145">
        <f t="shared" si="0"/>
        <v>0</v>
      </c>
      <c r="F24" s="104">
        <f t="shared" si="1"/>
        <v>0</v>
      </c>
      <c r="G24" s="139">
        <f t="shared" si="2"/>
        <v>0</v>
      </c>
      <c r="H24" s="126"/>
      <c r="I24" s="137">
        <f t="shared" si="3"/>
        <v>0</v>
      </c>
      <c r="J24" s="104">
        <f t="shared" si="4"/>
        <v>0</v>
      </c>
    </row>
    <row r="25" spans="1:10" ht="21.75" customHeight="1">
      <c r="A25" s="58">
        <v>20</v>
      </c>
      <c r="B25" s="59"/>
      <c r="C25" s="60"/>
      <c r="D25" s="61"/>
      <c r="E25" s="145">
        <f t="shared" si="0"/>
        <v>0</v>
      </c>
      <c r="F25" s="104">
        <f t="shared" si="1"/>
        <v>0</v>
      </c>
      <c r="G25" s="139">
        <f t="shared" si="2"/>
        <v>0</v>
      </c>
      <c r="H25" s="126"/>
      <c r="I25" s="137">
        <f t="shared" si="3"/>
        <v>0</v>
      </c>
      <c r="J25" s="104">
        <f t="shared" si="4"/>
        <v>0</v>
      </c>
    </row>
    <row r="26" spans="1:10" ht="16.5" thickBot="1">
      <c r="A26" s="58"/>
      <c r="B26" s="65" t="s">
        <v>58</v>
      </c>
      <c r="C26" s="65">
        <f>SUM(C6:C25)</f>
        <v>0</v>
      </c>
      <c r="D26" s="66">
        <f>SUM(D6:D25)</f>
        <v>0</v>
      </c>
      <c r="E26" s="149">
        <f>SUM(E6:E25)</f>
        <v>0</v>
      </c>
      <c r="F26" s="129"/>
      <c r="G26" s="150">
        <f>SUM(G6:G25)</f>
        <v>0</v>
      </c>
      <c r="H26" s="105"/>
      <c r="I26" s="151">
        <f>SUM(I6:I25)</f>
        <v>0</v>
      </c>
      <c r="J26" s="106"/>
    </row>
  </sheetData>
  <sheetProtection password="CF66" sheet="1" objects="1" scenarios="1"/>
  <mergeCells count="13">
    <mergeCell ref="A3:A5"/>
    <mergeCell ref="B3:B5"/>
    <mergeCell ref="C3:C5"/>
    <mergeCell ref="A2:F2"/>
    <mergeCell ref="D3:D5"/>
    <mergeCell ref="E3:E5"/>
    <mergeCell ref="F3:F5"/>
    <mergeCell ref="H3:H5"/>
    <mergeCell ref="G3:G5"/>
    <mergeCell ref="J3:J5"/>
    <mergeCell ref="H1:J1"/>
    <mergeCell ref="I3:I5"/>
    <mergeCell ref="G2:J2"/>
  </mergeCells>
  <conditionalFormatting sqref="F6:F25 J6:J25">
    <cfRule type="cellIs" priority="1" dxfId="31" operator="equal" stopIfTrue="1">
      <formula>"ביטול פריט"</formula>
    </cfRule>
    <cfRule type="cellIs" priority="2" dxfId="1" operator="equal" stopIfTrue="1">
      <formula>"פריט חדש"</formula>
    </cfRule>
  </conditionalFormatting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4" r:id="rId3"/>
  <headerFooter alignWithMargins="0">
    <oddFooter>&amp;Cעמוד 7 מתוך 7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27"/>
  <sheetViews>
    <sheetView rightToLeft="1" zoomScale="75" zoomScaleNormal="75" zoomScalePageLayoutView="0" workbookViewId="0" topLeftCell="A1">
      <selection activeCell="A1" sqref="A1:E1"/>
    </sheetView>
  </sheetViews>
  <sheetFormatPr defaultColWidth="9.140625" defaultRowHeight="12.75"/>
  <cols>
    <col min="1" max="1" width="5.28125" style="62" customWidth="1"/>
    <col min="2" max="2" width="27.8515625" style="62" customWidth="1"/>
    <col min="3" max="3" width="15.00390625" style="62" customWidth="1"/>
    <col min="4" max="4" width="16.28125" style="62" customWidth="1"/>
    <col min="5" max="5" width="15.8515625" style="62" customWidth="1"/>
    <col min="6" max="6" width="14.28125" style="63" customWidth="1"/>
    <col min="7" max="7" width="13.140625" style="42" customWidth="1"/>
    <col min="8" max="8" width="19.00390625" style="42" customWidth="1"/>
    <col min="9" max="9" width="27.57421875" style="42" customWidth="1"/>
    <col min="10" max="10" width="14.00390625" style="42" customWidth="1"/>
    <col min="11" max="11" width="13.421875" style="42" customWidth="1"/>
    <col min="12" max="16384" width="9.140625" style="42" customWidth="1"/>
  </cols>
  <sheetData>
    <row r="1" spans="1:11" s="91" customFormat="1" ht="27" customHeight="1" thickBot="1">
      <c r="A1" s="352" t="s">
        <v>131</v>
      </c>
      <c r="B1" s="353"/>
      <c r="C1" s="353"/>
      <c r="D1" s="353"/>
      <c r="E1" s="353"/>
      <c r="F1" s="94" t="s">
        <v>19</v>
      </c>
      <c r="G1" s="97">
        <f>'דף ראשי'!C14</f>
        <v>0</v>
      </c>
      <c r="H1" s="107" t="s">
        <v>20</v>
      </c>
      <c r="I1" s="332">
        <f>'דף ראשי'!C8</f>
        <v>0</v>
      </c>
      <c r="J1" s="332"/>
      <c r="K1" s="333"/>
    </row>
    <row r="2" spans="1:11" s="123" customFormat="1" ht="19.5" thickBot="1">
      <c r="A2" s="326" t="s">
        <v>47</v>
      </c>
      <c r="B2" s="326"/>
      <c r="C2" s="326"/>
      <c r="D2" s="326"/>
      <c r="E2" s="326"/>
      <c r="F2" s="326"/>
      <c r="G2" s="327"/>
      <c r="H2" s="343" t="s">
        <v>38</v>
      </c>
      <c r="I2" s="344"/>
      <c r="J2" s="344"/>
      <c r="K2" s="345"/>
    </row>
    <row r="3" spans="1:11" s="43" customFormat="1" ht="12.75" customHeight="1">
      <c r="A3" s="329" t="s">
        <v>9</v>
      </c>
      <c r="B3" s="329" t="s">
        <v>48</v>
      </c>
      <c r="C3" s="330" t="s">
        <v>3</v>
      </c>
      <c r="D3" s="330" t="s">
        <v>35</v>
      </c>
      <c r="E3" s="331" t="s">
        <v>5</v>
      </c>
      <c r="F3" s="330" t="s">
        <v>6</v>
      </c>
      <c r="G3" s="336" t="s">
        <v>70</v>
      </c>
      <c r="H3" s="337" t="s">
        <v>87</v>
      </c>
      <c r="I3" s="341" t="s">
        <v>23</v>
      </c>
      <c r="J3" s="339" t="s">
        <v>37</v>
      </c>
      <c r="K3" s="334" t="s">
        <v>69</v>
      </c>
    </row>
    <row r="4" spans="1:11" s="43" customFormat="1" ht="12.75" customHeight="1">
      <c r="A4" s="329"/>
      <c r="B4" s="329"/>
      <c r="C4" s="330"/>
      <c r="D4" s="330"/>
      <c r="E4" s="331"/>
      <c r="F4" s="330"/>
      <c r="G4" s="336"/>
      <c r="H4" s="338"/>
      <c r="I4" s="342"/>
      <c r="J4" s="340"/>
      <c r="K4" s="335"/>
    </row>
    <row r="5" spans="1:11" s="43" customFormat="1" ht="16.5" customHeight="1">
      <c r="A5" s="329"/>
      <c r="B5" s="329"/>
      <c r="C5" s="330"/>
      <c r="D5" s="330"/>
      <c r="E5" s="331"/>
      <c r="F5" s="330"/>
      <c r="G5" s="336"/>
      <c r="H5" s="338"/>
      <c r="I5" s="342"/>
      <c r="J5" s="340"/>
      <c r="K5" s="335"/>
    </row>
    <row r="6" spans="1:11" ht="21.75" customHeight="1">
      <c r="A6" s="58">
        <v>1</v>
      </c>
      <c r="B6" s="132"/>
      <c r="C6" s="230"/>
      <c r="D6" s="230"/>
      <c r="E6" s="230"/>
      <c r="F6" s="145">
        <f aca="true" t="shared" si="0" ref="F6:F25">E6-D6</f>
        <v>0</v>
      </c>
      <c r="G6" s="48">
        <f aca="true" t="shared" si="1" ref="G6:G25">IF(D6=0,IF(E6=0,0,"פריט חדש"),IF(E6=0,"ביטול פריט",F6/D6))</f>
        <v>0</v>
      </c>
      <c r="H6" s="139">
        <f aca="true" t="shared" si="2" ref="H6:H25">E6</f>
        <v>0</v>
      </c>
      <c r="I6" s="126"/>
      <c r="J6" s="137">
        <f aca="true" t="shared" si="3" ref="J6:J25">H6-D6</f>
        <v>0</v>
      </c>
      <c r="K6" s="104">
        <f aca="true" t="shared" si="4" ref="K6:K25">IF(D6=0,IF(H6=0,0,"פריט חדש"),IF(H6=0,"ביטול פריט",((H6-D6)/D6)))</f>
        <v>0</v>
      </c>
    </row>
    <row r="7" spans="1:11" ht="21.75" customHeight="1">
      <c r="A7" s="58">
        <v>2</v>
      </c>
      <c r="B7" s="132"/>
      <c r="C7" s="230"/>
      <c r="D7" s="230"/>
      <c r="E7" s="230"/>
      <c r="F7" s="145">
        <f t="shared" si="0"/>
        <v>0</v>
      </c>
      <c r="G7" s="48">
        <f t="shared" si="1"/>
        <v>0</v>
      </c>
      <c r="H7" s="139">
        <f t="shared" si="2"/>
        <v>0</v>
      </c>
      <c r="I7" s="126"/>
      <c r="J7" s="137">
        <f t="shared" si="3"/>
        <v>0</v>
      </c>
      <c r="K7" s="104">
        <f t="shared" si="4"/>
        <v>0</v>
      </c>
    </row>
    <row r="8" spans="1:11" ht="21.75" customHeight="1">
      <c r="A8" s="58">
        <v>3</v>
      </c>
      <c r="B8" s="132"/>
      <c r="C8" s="230"/>
      <c r="D8" s="230"/>
      <c r="E8" s="230"/>
      <c r="F8" s="145">
        <f t="shared" si="0"/>
        <v>0</v>
      </c>
      <c r="G8" s="48">
        <f t="shared" si="1"/>
        <v>0</v>
      </c>
      <c r="H8" s="139">
        <f t="shared" si="2"/>
        <v>0</v>
      </c>
      <c r="I8" s="126"/>
      <c r="J8" s="137">
        <f t="shared" si="3"/>
        <v>0</v>
      </c>
      <c r="K8" s="104">
        <f t="shared" si="4"/>
        <v>0</v>
      </c>
    </row>
    <row r="9" spans="1:11" ht="22.5" customHeight="1">
      <c r="A9" s="58">
        <v>4</v>
      </c>
      <c r="B9" s="132"/>
      <c r="C9" s="230"/>
      <c r="D9" s="230"/>
      <c r="E9" s="230"/>
      <c r="F9" s="145">
        <f t="shared" si="0"/>
        <v>0</v>
      </c>
      <c r="G9" s="48">
        <f t="shared" si="1"/>
        <v>0</v>
      </c>
      <c r="H9" s="139">
        <f t="shared" si="2"/>
        <v>0</v>
      </c>
      <c r="I9" s="126"/>
      <c r="J9" s="137">
        <f t="shared" si="3"/>
        <v>0</v>
      </c>
      <c r="K9" s="104">
        <f t="shared" si="4"/>
        <v>0</v>
      </c>
    </row>
    <row r="10" spans="1:11" ht="22.5" customHeight="1">
      <c r="A10" s="58">
        <v>5</v>
      </c>
      <c r="B10" s="132"/>
      <c r="C10" s="230"/>
      <c r="D10" s="230"/>
      <c r="E10" s="230"/>
      <c r="F10" s="145">
        <f t="shared" si="0"/>
        <v>0</v>
      </c>
      <c r="G10" s="48">
        <f t="shared" si="1"/>
        <v>0</v>
      </c>
      <c r="H10" s="139">
        <f t="shared" si="2"/>
        <v>0</v>
      </c>
      <c r="I10" s="126"/>
      <c r="J10" s="137">
        <f t="shared" si="3"/>
        <v>0</v>
      </c>
      <c r="K10" s="104">
        <f t="shared" si="4"/>
        <v>0</v>
      </c>
    </row>
    <row r="11" spans="1:11" ht="22.5" customHeight="1">
      <c r="A11" s="58">
        <v>6</v>
      </c>
      <c r="B11" s="59"/>
      <c r="C11" s="231"/>
      <c r="D11" s="232"/>
      <c r="E11" s="232"/>
      <c r="F11" s="145">
        <f t="shared" si="0"/>
        <v>0</v>
      </c>
      <c r="G11" s="48">
        <f t="shared" si="1"/>
        <v>0</v>
      </c>
      <c r="H11" s="139">
        <f t="shared" si="2"/>
        <v>0</v>
      </c>
      <c r="I11" s="126"/>
      <c r="J11" s="137">
        <f t="shared" si="3"/>
        <v>0</v>
      </c>
      <c r="K11" s="104">
        <f t="shared" si="4"/>
        <v>0</v>
      </c>
    </row>
    <row r="12" spans="1:11" ht="22.5" customHeight="1">
      <c r="A12" s="58">
        <v>7</v>
      </c>
      <c r="B12" s="59"/>
      <c r="C12" s="231"/>
      <c r="D12" s="232"/>
      <c r="E12" s="232"/>
      <c r="F12" s="145">
        <f t="shared" si="0"/>
        <v>0</v>
      </c>
      <c r="G12" s="48">
        <f t="shared" si="1"/>
        <v>0</v>
      </c>
      <c r="H12" s="139">
        <f t="shared" si="2"/>
        <v>0</v>
      </c>
      <c r="I12" s="126"/>
      <c r="J12" s="137">
        <f t="shared" si="3"/>
        <v>0</v>
      </c>
      <c r="K12" s="104">
        <f t="shared" si="4"/>
        <v>0</v>
      </c>
    </row>
    <row r="13" spans="1:11" ht="22.5" customHeight="1">
      <c r="A13" s="58">
        <v>8</v>
      </c>
      <c r="B13" s="59"/>
      <c r="C13" s="231"/>
      <c r="D13" s="232"/>
      <c r="E13" s="232"/>
      <c r="F13" s="145">
        <f t="shared" si="0"/>
        <v>0</v>
      </c>
      <c r="G13" s="48">
        <f t="shared" si="1"/>
        <v>0</v>
      </c>
      <c r="H13" s="139">
        <f t="shared" si="2"/>
        <v>0</v>
      </c>
      <c r="I13" s="126"/>
      <c r="J13" s="137">
        <f t="shared" si="3"/>
        <v>0</v>
      </c>
      <c r="K13" s="104">
        <f t="shared" si="4"/>
        <v>0</v>
      </c>
    </row>
    <row r="14" spans="1:11" ht="22.5" customHeight="1">
      <c r="A14" s="58">
        <v>9</v>
      </c>
      <c r="B14" s="59"/>
      <c r="C14" s="231"/>
      <c r="D14" s="232"/>
      <c r="E14" s="232"/>
      <c r="F14" s="145">
        <f t="shared" si="0"/>
        <v>0</v>
      </c>
      <c r="G14" s="48">
        <f t="shared" si="1"/>
        <v>0</v>
      </c>
      <c r="H14" s="139">
        <f t="shared" si="2"/>
        <v>0</v>
      </c>
      <c r="I14" s="126"/>
      <c r="J14" s="137">
        <f t="shared" si="3"/>
        <v>0</v>
      </c>
      <c r="K14" s="104">
        <f t="shared" si="4"/>
        <v>0</v>
      </c>
    </row>
    <row r="15" spans="1:11" ht="22.5" customHeight="1">
      <c r="A15" s="58">
        <v>10</v>
      </c>
      <c r="B15" s="59"/>
      <c r="C15" s="231"/>
      <c r="D15" s="232"/>
      <c r="E15" s="232"/>
      <c r="F15" s="145">
        <f t="shared" si="0"/>
        <v>0</v>
      </c>
      <c r="G15" s="48">
        <f t="shared" si="1"/>
        <v>0</v>
      </c>
      <c r="H15" s="139">
        <f t="shared" si="2"/>
        <v>0</v>
      </c>
      <c r="I15" s="126"/>
      <c r="J15" s="137">
        <f t="shared" si="3"/>
        <v>0</v>
      </c>
      <c r="K15" s="104">
        <f t="shared" si="4"/>
        <v>0</v>
      </c>
    </row>
    <row r="16" spans="1:11" ht="22.5" customHeight="1">
      <c r="A16" s="58">
        <v>11</v>
      </c>
      <c r="B16" s="59"/>
      <c r="C16" s="231"/>
      <c r="D16" s="232"/>
      <c r="E16" s="232"/>
      <c r="F16" s="145">
        <f t="shared" si="0"/>
        <v>0</v>
      </c>
      <c r="G16" s="48">
        <f t="shared" si="1"/>
        <v>0</v>
      </c>
      <c r="H16" s="139">
        <f t="shared" si="2"/>
        <v>0</v>
      </c>
      <c r="I16" s="126"/>
      <c r="J16" s="137">
        <f t="shared" si="3"/>
        <v>0</v>
      </c>
      <c r="K16" s="104">
        <f t="shared" si="4"/>
        <v>0</v>
      </c>
    </row>
    <row r="17" spans="1:11" ht="22.5" customHeight="1">
      <c r="A17" s="58">
        <v>12</v>
      </c>
      <c r="B17" s="59"/>
      <c r="C17" s="231"/>
      <c r="D17" s="232"/>
      <c r="E17" s="232"/>
      <c r="F17" s="145">
        <f t="shared" si="0"/>
        <v>0</v>
      </c>
      <c r="G17" s="48">
        <f t="shared" si="1"/>
        <v>0</v>
      </c>
      <c r="H17" s="139">
        <f t="shared" si="2"/>
        <v>0</v>
      </c>
      <c r="I17" s="126"/>
      <c r="J17" s="137">
        <f t="shared" si="3"/>
        <v>0</v>
      </c>
      <c r="K17" s="104">
        <f t="shared" si="4"/>
        <v>0</v>
      </c>
    </row>
    <row r="18" spans="1:11" ht="22.5" customHeight="1">
      <c r="A18" s="58">
        <v>13</v>
      </c>
      <c r="B18" s="59"/>
      <c r="C18" s="231"/>
      <c r="D18" s="232"/>
      <c r="E18" s="232"/>
      <c r="F18" s="145">
        <f t="shared" si="0"/>
        <v>0</v>
      </c>
      <c r="G18" s="48">
        <f t="shared" si="1"/>
        <v>0</v>
      </c>
      <c r="H18" s="139">
        <f t="shared" si="2"/>
        <v>0</v>
      </c>
      <c r="I18" s="126"/>
      <c r="J18" s="137">
        <f t="shared" si="3"/>
        <v>0</v>
      </c>
      <c r="K18" s="104">
        <f t="shared" si="4"/>
        <v>0</v>
      </c>
    </row>
    <row r="19" spans="1:11" ht="22.5" customHeight="1">
      <c r="A19" s="58">
        <v>14</v>
      </c>
      <c r="B19" s="59"/>
      <c r="C19" s="231"/>
      <c r="D19" s="232"/>
      <c r="E19" s="232"/>
      <c r="F19" s="145">
        <f t="shared" si="0"/>
        <v>0</v>
      </c>
      <c r="G19" s="48">
        <f t="shared" si="1"/>
        <v>0</v>
      </c>
      <c r="H19" s="139">
        <f t="shared" si="2"/>
        <v>0</v>
      </c>
      <c r="I19" s="126"/>
      <c r="J19" s="137">
        <f t="shared" si="3"/>
        <v>0</v>
      </c>
      <c r="K19" s="104">
        <f t="shared" si="4"/>
        <v>0</v>
      </c>
    </row>
    <row r="20" spans="1:11" ht="22.5" customHeight="1">
      <c r="A20" s="58">
        <v>15</v>
      </c>
      <c r="B20" s="59"/>
      <c r="C20" s="231"/>
      <c r="D20" s="232"/>
      <c r="E20" s="232"/>
      <c r="F20" s="145">
        <f t="shared" si="0"/>
        <v>0</v>
      </c>
      <c r="G20" s="48">
        <f t="shared" si="1"/>
        <v>0</v>
      </c>
      <c r="H20" s="139">
        <f t="shared" si="2"/>
        <v>0</v>
      </c>
      <c r="I20" s="126"/>
      <c r="J20" s="137">
        <f t="shared" si="3"/>
        <v>0</v>
      </c>
      <c r="K20" s="104">
        <f t="shared" si="4"/>
        <v>0</v>
      </c>
    </row>
    <row r="21" spans="1:11" ht="22.5" customHeight="1">
      <c r="A21" s="58">
        <v>16</v>
      </c>
      <c r="B21" s="59"/>
      <c r="C21" s="231"/>
      <c r="D21" s="232"/>
      <c r="E21" s="232"/>
      <c r="F21" s="145">
        <f t="shared" si="0"/>
        <v>0</v>
      </c>
      <c r="G21" s="48">
        <f t="shared" si="1"/>
        <v>0</v>
      </c>
      <c r="H21" s="139">
        <f t="shared" si="2"/>
        <v>0</v>
      </c>
      <c r="I21" s="126"/>
      <c r="J21" s="137">
        <f t="shared" si="3"/>
        <v>0</v>
      </c>
      <c r="K21" s="104">
        <f t="shared" si="4"/>
        <v>0</v>
      </c>
    </row>
    <row r="22" spans="1:11" ht="22.5" customHeight="1">
      <c r="A22" s="58">
        <v>17</v>
      </c>
      <c r="B22" s="59"/>
      <c r="C22" s="231"/>
      <c r="D22" s="232"/>
      <c r="E22" s="232"/>
      <c r="F22" s="145">
        <f t="shared" si="0"/>
        <v>0</v>
      </c>
      <c r="G22" s="48">
        <f t="shared" si="1"/>
        <v>0</v>
      </c>
      <c r="H22" s="139">
        <f t="shared" si="2"/>
        <v>0</v>
      </c>
      <c r="I22" s="126"/>
      <c r="J22" s="137">
        <f t="shared" si="3"/>
        <v>0</v>
      </c>
      <c r="K22" s="104">
        <f t="shared" si="4"/>
        <v>0</v>
      </c>
    </row>
    <row r="23" spans="1:11" ht="22.5" customHeight="1">
      <c r="A23" s="58">
        <v>18</v>
      </c>
      <c r="B23" s="59"/>
      <c r="C23" s="231"/>
      <c r="D23" s="232"/>
      <c r="E23" s="232"/>
      <c r="F23" s="145">
        <f t="shared" si="0"/>
        <v>0</v>
      </c>
      <c r="G23" s="48">
        <f t="shared" si="1"/>
        <v>0</v>
      </c>
      <c r="H23" s="139">
        <f t="shared" si="2"/>
        <v>0</v>
      </c>
      <c r="I23" s="126"/>
      <c r="J23" s="137">
        <f t="shared" si="3"/>
        <v>0</v>
      </c>
      <c r="K23" s="104">
        <f t="shared" si="4"/>
        <v>0</v>
      </c>
    </row>
    <row r="24" spans="1:11" ht="22.5" customHeight="1">
      <c r="A24" s="58">
        <v>19</v>
      </c>
      <c r="B24" s="59"/>
      <c r="C24" s="231"/>
      <c r="D24" s="232"/>
      <c r="E24" s="232"/>
      <c r="F24" s="145">
        <f t="shared" si="0"/>
        <v>0</v>
      </c>
      <c r="G24" s="48">
        <f t="shared" si="1"/>
        <v>0</v>
      </c>
      <c r="H24" s="139">
        <f t="shared" si="2"/>
        <v>0</v>
      </c>
      <c r="I24" s="126"/>
      <c r="J24" s="137">
        <f t="shared" si="3"/>
        <v>0</v>
      </c>
      <c r="K24" s="104">
        <f t="shared" si="4"/>
        <v>0</v>
      </c>
    </row>
    <row r="25" spans="1:11" ht="22.5" customHeight="1">
      <c r="A25" s="58">
        <v>20</v>
      </c>
      <c r="B25" s="59"/>
      <c r="C25" s="231"/>
      <c r="D25" s="232"/>
      <c r="E25" s="232"/>
      <c r="F25" s="145">
        <f t="shared" si="0"/>
        <v>0</v>
      </c>
      <c r="G25" s="48">
        <f t="shared" si="1"/>
        <v>0</v>
      </c>
      <c r="H25" s="139">
        <f t="shared" si="2"/>
        <v>0</v>
      </c>
      <c r="I25" s="126"/>
      <c r="J25" s="137">
        <f t="shared" si="3"/>
        <v>0</v>
      </c>
      <c r="K25" s="104">
        <f t="shared" si="4"/>
        <v>0</v>
      </c>
    </row>
    <row r="26" spans="1:11" s="67" customFormat="1" ht="16.5" thickBot="1">
      <c r="A26" s="127"/>
      <c r="B26" s="127"/>
      <c r="C26" s="68" t="s">
        <v>58</v>
      </c>
      <c r="D26" s="68">
        <f>SUM(D6:D25)</f>
        <v>0</v>
      </c>
      <c r="E26" s="68">
        <f aca="true" t="shared" si="5" ref="E26:J26">SUM(E6:E25)</f>
        <v>0</v>
      </c>
      <c r="F26" s="68">
        <f t="shared" si="5"/>
        <v>0</v>
      </c>
      <c r="G26" s="225"/>
      <c r="H26" s="228">
        <f t="shared" si="5"/>
        <v>0</v>
      </c>
      <c r="I26" s="229">
        <f t="shared" si="5"/>
        <v>0</v>
      </c>
      <c r="J26" s="229">
        <f t="shared" si="5"/>
        <v>0</v>
      </c>
      <c r="K26" s="108"/>
    </row>
    <row r="27" ht="15.75">
      <c r="A27" s="233">
        <f>'דף ראשי'!D66</f>
        <v>0</v>
      </c>
    </row>
  </sheetData>
  <sheetProtection password="CF66" sheet="1" objects="1" scenarios="1"/>
  <mergeCells count="15">
    <mergeCell ref="I3:I5"/>
    <mergeCell ref="J3:J5"/>
    <mergeCell ref="G3:G5"/>
    <mergeCell ref="K3:K5"/>
    <mergeCell ref="I1:K1"/>
    <mergeCell ref="A2:G2"/>
    <mergeCell ref="H2:K2"/>
    <mergeCell ref="A3:A5"/>
    <mergeCell ref="B3:B5"/>
    <mergeCell ref="C3:C5"/>
    <mergeCell ref="D3:D5"/>
    <mergeCell ref="E3:E5"/>
    <mergeCell ref="F3:F5"/>
    <mergeCell ref="A1:E1"/>
    <mergeCell ref="H3:H5"/>
  </mergeCells>
  <conditionalFormatting sqref="F1:K1 A2:K26">
    <cfRule type="expression" priority="1" dxfId="34" stopIfTrue="1">
      <formula>$A$27=0</formula>
    </cfRule>
  </conditionalFormatting>
  <printOptions/>
  <pageMargins left="0.26" right="0.34" top="0.78" bottom="1" header="0.5" footer="0.5"/>
  <pageSetup fitToHeight="1" fitToWidth="1" horizontalDpi="1200" verticalDpi="1200" orientation="landscape" paperSize="9" scale="78" r:id="rId3"/>
  <headerFooter alignWithMargins="0">
    <oddFooter>&amp;Cעמוד &amp;P מתוך &amp;N</oddFooter>
  </headerFooter>
  <ignoredErrors>
    <ignoredError sqref="H6:H25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נספח ט1' - בקשה לשינויים תקציביים</dc:title>
  <dc:subject/>
  <dc:creator>Ran</dc:creator>
  <cp:keywords/>
  <dc:description/>
  <cp:lastModifiedBy>Ingrid Bronshtein Levi</cp:lastModifiedBy>
  <cp:lastPrinted>2007-07-26T05:49:58Z</cp:lastPrinted>
  <dcterms:created xsi:type="dcterms:W3CDTF">2000-12-04T22:17:04Z</dcterms:created>
  <dcterms:modified xsi:type="dcterms:W3CDTF">2018-02-28T06:40:44Z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vXContentSection">
    <vt:lpwstr/>
  </property>
  <property fmtid="{D5CDD505-2E9C-101B-9397-08002B2CF9AE}" pid="3" name="MMDAudienceTaxHTField0">
    <vt:lpwstr/>
  </property>
  <property fmtid="{D5CDD505-2E9C-101B-9397-08002B2CF9AE}" pid="4" name="PublishingRollupImage">
    <vt:lpwstr/>
  </property>
  <property fmtid="{D5CDD505-2E9C-101B-9397-08002B2CF9AE}" pid="5" name="Audience">
    <vt:lpwstr/>
  </property>
  <property fmtid="{D5CDD505-2E9C-101B-9397-08002B2CF9AE}" pid="6" name="GovXRobotsFollow">
    <vt:lpwstr>1</vt:lpwstr>
  </property>
  <property fmtid="{D5CDD505-2E9C-101B-9397-08002B2CF9AE}" pid="7" name="GovXRobotsIndex">
    <vt:lpwstr>1</vt:lpwstr>
  </property>
  <property fmtid="{D5CDD505-2E9C-101B-9397-08002B2CF9AE}" pid="8" name="MMDRelatedUnits">
    <vt:lpwstr>58;#המדען הראשי|44ceba6c-a312-49a8-b6d7-8bc9b6fc6cc6</vt:lpwstr>
  </property>
  <property fmtid="{D5CDD505-2E9C-101B-9397-08002B2CF9AE}" pid="9" name="MMDTypesTaxHTField0">
    <vt:lpwstr>טופס פיזי|7ca24818-2b6d-4f44-918e-2e7db6c243f2</vt:lpwstr>
  </property>
  <property fmtid="{D5CDD505-2E9C-101B-9397-08002B2CF9AE}" pid="10" name="MMDAudience">
    <vt:lpwstr/>
  </property>
  <property fmtid="{D5CDD505-2E9C-101B-9397-08002B2CF9AE}" pid="11" name="URL">
    <vt:lpwstr/>
  </property>
  <property fmtid="{D5CDD505-2E9C-101B-9397-08002B2CF9AE}" pid="12" name="MMDUnitsNameTaxHTField0">
    <vt:lpwstr/>
  </property>
  <property fmtid="{D5CDD505-2E9C-101B-9397-08002B2CF9AE}" pid="13" name="GovXMainTitle">
    <vt:lpwstr>נספח ט1' - בקשה לשינויים תקציביים</vt:lpwstr>
  </property>
  <property fmtid="{D5CDD505-2E9C-101B-9397-08002B2CF9AE}" pid="14" name="hd629a283e1e41e7b148932bae66dfc5">
    <vt:lpwstr>המדען הראשי|44ceba6c-a312-49a8-b6d7-8bc9b6fc6cc6</vt:lpwstr>
  </property>
  <property fmtid="{D5CDD505-2E9C-101B-9397-08002B2CF9AE}" pid="15" name="PublishingContactName">
    <vt:lpwstr/>
  </property>
  <property fmtid="{D5CDD505-2E9C-101B-9397-08002B2CF9AE}" pid="16" name="GovXDescription">
    <vt:lpwstr/>
  </property>
  <property fmtid="{D5CDD505-2E9C-101B-9397-08002B2CF9AE}" pid="17" name="MMDSubjects">
    <vt:lpwstr>167;#המדען הראשי|0c656e7f-2f4f-4390-acb7-bfb0216e263b;#84;#מחקר ופיתוח|3e648f8a-743e-4cc0-a40a-3063a19707eb</vt:lpwstr>
  </property>
  <property fmtid="{D5CDD505-2E9C-101B-9397-08002B2CF9AE}" pid="18" name="MMDTypes">
    <vt:lpwstr>207;#טופס פיזי|7ca24818-2b6d-4f44-918e-2e7db6c243f2</vt:lpwstr>
  </property>
  <property fmtid="{D5CDD505-2E9C-101B-9397-08002B2CF9AE}" pid="19" name="GovXDescriptionImg">
    <vt:lpwstr/>
  </property>
  <property fmtid="{D5CDD505-2E9C-101B-9397-08002B2CF9AE}" pid="20" name="PublishingContactEmail">
    <vt:lpwstr/>
  </property>
  <property fmtid="{D5CDD505-2E9C-101B-9397-08002B2CF9AE}" pid="21" name="NewStatus">
    <vt:lpwstr>DonotShow</vt:lpwstr>
  </property>
  <property fmtid="{D5CDD505-2E9C-101B-9397-08002B2CF9AE}" pid="22" name="RelatedUnits">
    <vt:lpwstr/>
  </property>
  <property fmtid="{D5CDD505-2E9C-101B-9397-08002B2CF9AE}" pid="23" name="MMDUnitsName">
    <vt:lpwstr/>
  </property>
  <property fmtid="{D5CDD505-2E9C-101B-9397-08002B2CF9AE}" pid="24" name="TaxCatchAll">
    <vt:lpwstr>207;#טופס פיזי|7ca24818-2b6d-4f44-918e-2e7db6c243f2;#84;#מחקר ופיתוח|3e648f8a-743e-4cc0-a40a-3063a19707eb;#58;#המדען הראשי|44ceba6c-a312-49a8-b6d7-8bc9b6fc6cc6;#167;#המדען הראשי|0c656e7f-2f4f-4390-acb7-bfb0216e263b</vt:lpwstr>
  </property>
  <property fmtid="{D5CDD505-2E9C-101B-9397-08002B2CF9AE}" pid="25" name="MMDSubjectsTaxHTField0">
    <vt:lpwstr>המדען הראשי|0c656e7f-2f4f-4390-acb7-bfb0216e263b;מחקר ופיתוח|3e648f8a-743e-4cc0-a40a-3063a19707eb</vt:lpwstr>
  </property>
  <property fmtid="{D5CDD505-2E9C-101B-9397-08002B2CF9AE}" pid="26" name="GovXLanguage">
    <vt:lpwstr>heIL</vt:lpwstr>
  </property>
  <property fmtid="{D5CDD505-2E9C-101B-9397-08002B2CF9AE}" pid="27" name="PublishingContactPicture">
    <vt:lpwstr/>
  </property>
  <property fmtid="{D5CDD505-2E9C-101B-9397-08002B2CF9AE}" pid="28" name="Hamadan">
    <vt:lpwstr>קרן המופ</vt:lpwstr>
  </property>
  <property fmtid="{D5CDD505-2E9C-101B-9397-08002B2CF9AE}" pid="29" name="Order">
    <vt:lpwstr>13000.0000000000</vt:lpwstr>
  </property>
  <property fmtid="{D5CDD505-2E9C-101B-9397-08002B2CF9AE}" pid="30" name="StepMadaan">
    <vt:lpwstr>ביצוע</vt:lpwstr>
  </property>
  <property fmtid="{D5CDD505-2E9C-101B-9397-08002B2CF9AE}" pid="31" name="RelevantProcedure">
    <vt:lpwstr>נוהל ניהול מערכת הכספים לצרכי מו"פ והגשת דו"חות ביצוע במהלך תקופת המו"פ ובסיומה 200-03</vt:lpwstr>
  </property>
  <property fmtid="{D5CDD505-2E9C-101B-9397-08002B2CF9AE}" pid="32" name="GovXEventDate">
    <vt:lpwstr/>
  </property>
  <property fmtid="{D5CDD505-2E9C-101B-9397-08002B2CF9AE}" pid="33" name="HiddenURL">
    <vt:lpwstr>, </vt:lpwstr>
  </property>
  <property fmtid="{D5CDD505-2E9C-101B-9397-08002B2CF9AE}" pid="34" name="PublishingVariationRelationshipLinkFieldID">
    <vt:lpwstr>, </vt:lpwstr>
  </property>
  <property fmtid="{D5CDD505-2E9C-101B-9397-08002B2CF9AE}" pid="35" name="IconOverlay">
    <vt:lpwstr/>
  </property>
  <property fmtid="{D5CDD505-2E9C-101B-9397-08002B2CF9AE}" pid="36" name="MaslolimMerkazHashkaot">
    <vt:lpwstr/>
  </property>
  <property fmtid="{D5CDD505-2E9C-101B-9397-08002B2CF9AE}" pid="37" name="PublishingVariationGroupID">
    <vt:lpwstr/>
  </property>
  <property fmtid="{D5CDD505-2E9C-101B-9397-08002B2CF9AE}" pid="38" name="PublishingExpirationDate">
    <vt:lpwstr/>
  </property>
  <property fmtid="{D5CDD505-2E9C-101B-9397-08002B2CF9AE}" pid="39" name="PublishingStartDate">
    <vt:lpwstr/>
  </property>
  <property fmtid="{D5CDD505-2E9C-101B-9397-08002B2CF9AE}" pid="40" name="PublishingContact">
    <vt:lpwstr/>
  </property>
</Properties>
</file>