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.V\Documents\תקציב\חריגות משרדיות\"/>
    </mc:Choice>
  </mc:AlternateContent>
  <xr:revisionPtr revIDLastSave="0" documentId="13_ncr:1_{E8B6F1CD-EA09-4114-9075-DC68475461A8}" xr6:coauthVersionLast="44" xr6:coauthVersionMax="44" xr10:uidLastSave="{00000000-0000-0000-0000-000000000000}"/>
  <bookViews>
    <workbookView xWindow="-120" yWindow="-120" windowWidth="29040" windowHeight="15840" activeTab="3" xr2:uid="{00000000-000D-0000-FFFF-FFFF00000000}"/>
  </bookViews>
  <sheets>
    <sheet name="מאי" sheetId="9" r:id="rId1"/>
    <sheet name="דוח תנועות" sheetId="8" r:id="rId2"/>
    <sheet name="קובץ החרגות" sheetId="7" r:id="rId3"/>
    <sheet name="יוני" sheetId="10" r:id="rId4"/>
  </sheets>
  <definedNames>
    <definedName name="_xlnm._FilterDatabase" localSheetId="1" hidden="1">'דוח תנועות'!$A$1:$K$46</definedName>
    <definedName name="_xlnm._FilterDatabase" localSheetId="2" hidden="1">'קובץ החרגות'!$A$1:$I$23</definedName>
    <definedName name="נספח_ב" localSheetId="3">יוני!#REF!</definedName>
    <definedName name="נספח_ב" localSheetId="0">מאי!#REF!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0" l="1"/>
  <c r="F46" i="8"/>
  <c r="C19" i="7" l="1"/>
  <c r="C16" i="7"/>
  <c r="C15" i="7"/>
  <c r="C11" i="7"/>
  <c r="C7" i="7"/>
  <c r="C6" i="7"/>
  <c r="C5" i="7"/>
  <c r="C4" i="7"/>
  <c r="D13" i="9" l="1"/>
  <c r="D16" i="9"/>
</calcChain>
</file>

<file path=xl/sharedStrings.xml><?xml version="1.0" encoding="utf-8"?>
<sst xmlns="http://schemas.openxmlformats.org/spreadsheetml/2006/main" count="453" uniqueCount="177">
  <si>
    <t>תאריך עדכון</t>
  </si>
  <si>
    <t>פעילות</t>
  </si>
  <si>
    <t>מסמך</t>
  </si>
  <si>
    <t>שורה</t>
  </si>
  <si>
    <t>תיאור שורה</t>
  </si>
  <si>
    <t>השפעה על תקציב מזומנים</t>
  </si>
  <si>
    <t>פרטי תנועה</t>
  </si>
  <si>
    <t>הזמנת רכש</t>
  </si>
  <si>
    <t>יצירה/שינוי</t>
  </si>
  <si>
    <t>30</t>
  </si>
  <si>
    <t>חריגה/סגירה</t>
  </si>
  <si>
    <t>10</t>
  </si>
  <si>
    <t>יצירה/שינוי, הצמדה/שערוך</t>
  </si>
  <si>
    <t>חשבונית פיננסית</t>
  </si>
  <si>
    <t>הרשות הלאומית לחדשנות טכנולוגית</t>
  </si>
  <si>
    <t>פורמט לדיווח על החלטות בעניין הוצאות המשרד</t>
  </si>
  <si>
    <t>נספח ב להודעת הנחיות לביצוע התקציב בשנת 2020</t>
  </si>
  <si>
    <t>מס</t>
  </si>
  <si>
    <t>ספק</t>
  </si>
  <si>
    <t>נושא ההתקשרות</t>
  </si>
  <si>
    <r>
      <t>סכום ההתקשרות (</t>
    </r>
    <r>
      <rPr>
        <sz val="8"/>
        <color theme="1"/>
        <rFont val="Arial"/>
        <family val="2"/>
        <charset val="177"/>
        <scheme val="minor"/>
      </rPr>
      <t>סכום ההתקשרות ולא סכום המזומן</t>
    </r>
    <r>
      <rPr>
        <sz val="11"/>
        <color theme="1"/>
        <rFont val="Arial"/>
        <family val="2"/>
        <charset val="177"/>
        <scheme val="minor"/>
      </rPr>
      <t>)</t>
    </r>
  </si>
  <si>
    <t>תאריך</t>
  </si>
  <si>
    <t xml:space="preserve">שם הספק </t>
  </si>
  <si>
    <t>סכום מבוקש בש"ח כולל מעמ!!</t>
  </si>
  <si>
    <t xml:space="preserve">הסבר </t>
  </si>
  <si>
    <t>הסברים נוספי/הערות לימור</t>
  </si>
  <si>
    <t>תקנה/ פריט התחייבות</t>
  </si>
  <si>
    <t>שם תקנה</t>
  </si>
  <si>
    <t>מרכז קרנות</t>
  </si>
  <si>
    <t>שם מרכז קרנות</t>
  </si>
  <si>
    <t>תפעול</t>
  </si>
  <si>
    <t>שיווק</t>
  </si>
  <si>
    <t>משרדיות</t>
  </si>
  <si>
    <t>אושר</t>
  </si>
  <si>
    <t>שירות עיבוד נתונים</t>
  </si>
  <si>
    <t>פורטל דרושים</t>
  </si>
  <si>
    <t>משאבי אנוש</t>
  </si>
  <si>
    <t>שירותי תרגום</t>
  </si>
  <si>
    <t>שירות לקוחות</t>
  </si>
  <si>
    <t>דוח החרגות לחודש: מאי 2020</t>
  </si>
  <si>
    <t>פרסומי חודש 05/2020 בהתאם להוראות סעיף 49(ב) לחוק יסודות התקציב, תשמ"ה-1985</t>
  </si>
  <si>
    <t>4501745237</t>
  </si>
  <si>
    <t>תשלום דמי מנוי - עיתונים</t>
  </si>
  <si>
    <t>טלפון סלולר</t>
  </si>
  <si>
    <t>01.06.2020</t>
  </si>
  <si>
    <t>4501903894</t>
  </si>
  <si>
    <t>שירותי יעוץ - שעה</t>
  </si>
  <si>
    <t>מדידה</t>
  </si>
  <si>
    <t>אושר בוועדת חריגים- התקשרות עם קרן קנדה</t>
  </si>
  <si>
    <t>הרחבת התקשרות - שכירת מכונות צילום</t>
  </si>
  <si>
    <t>משרדיות- רכישת חומרי חיטוי (אלכוג'ל, מסכות)</t>
  </si>
  <si>
    <t>שירותי כח אדם- הגדלת התקשרות עם גלש"ן שווקים</t>
  </si>
  <si>
    <t xml:space="preserve">שירותי טלפוניה- הרחבת מספר רשיונות ורכישת שלושה מכשירי טלפון </t>
  </si>
  <si>
    <t>משאבי אנוש- פעילות רווחה</t>
  </si>
  <si>
    <t>מודד שטח- שלוחת ת"א</t>
  </si>
  <si>
    <t>אושר בוועדת חריגים- פניה מספר 30960</t>
  </si>
  <si>
    <t>חללי עבודה</t>
  </si>
  <si>
    <t>מיכל רוזן (אדריכלית)</t>
  </si>
  <si>
    <t>קל גב</t>
  </si>
  <si>
    <t xml:space="preserve">תיקים לילדי העובדים העולים לכיתה א </t>
  </si>
  <si>
    <t xml:space="preserve">עיתון הארץ </t>
  </si>
  <si>
    <t>תוספת למינוי אונליין</t>
  </si>
  <si>
    <t>דלויט - טריגר פורס</t>
  </si>
  <si>
    <t xml:space="preserve">אושר בוועדת מכרזים 1.1.2020- הוספת מעמ. החרגה של 8500 שח בלבד תוספת מעמ - סגירת הזמנה קודמת של בריטמן אלמגור. </t>
  </si>
  <si>
    <t>מאושר להחרגה</t>
  </si>
  <si>
    <t xml:space="preserve">תפעול </t>
  </si>
  <si>
    <t xml:space="preserve">מחשוב </t>
  </si>
  <si>
    <t>Televoice</t>
  </si>
  <si>
    <t>קריינות למרכזיה</t>
  </si>
  <si>
    <t>הראל טכנולוגיות</t>
  </si>
  <si>
    <t>15 מחשבים ניידים 21,066$ ותיקים לפי 3.50</t>
  </si>
  <si>
    <t>פז חברת נפט</t>
  </si>
  <si>
    <t>הוספת שורה להתקנת דלקנים ושונות</t>
  </si>
  <si>
    <t>שכר</t>
  </si>
  <si>
    <t>משאבים</t>
  </si>
  <si>
    <t>אדס סודרי</t>
  </si>
  <si>
    <t>רכישת מחשב לאהרון. שינוי מחשב מ 26.04 הזמנה למטריקס נסגרה השתחרר 11922 שח</t>
  </si>
  <si>
    <t xml:space="preserve">בינת </t>
  </si>
  <si>
    <t>ביצוע שושים</t>
  </si>
  <si>
    <t>נישה</t>
  </si>
  <si>
    <t xml:space="preserve">הגדלת הזמנה </t>
  </si>
  <si>
    <t>יומאן</t>
  </si>
  <si>
    <t xml:space="preserve">זיפקום תקשורת בע"מ </t>
  </si>
  <si>
    <t>תכנת הלבנה 9000$</t>
  </si>
  <si>
    <t>בי די איי- קופאס</t>
  </si>
  <si>
    <t xml:space="preserve">מאגר נתונים- מינוי שנתי </t>
  </si>
  <si>
    <t xml:space="preserve">יועצים ומחקר </t>
  </si>
  <si>
    <t>מינהל הדיור</t>
  </si>
  <si>
    <t>שכירות קלאוזנר 14</t>
  </si>
  <si>
    <t>דיור</t>
  </si>
  <si>
    <t xml:space="preserve">תמורות </t>
  </si>
  <si>
    <t>פעילות לשנת 2020- הערכת עובדים</t>
  </si>
  <si>
    <t>סופטאנס בע"מ</t>
  </si>
  <si>
    <t xml:space="preserve">חידוש רישיונות אדובי פריימר לשיווק </t>
  </si>
  <si>
    <t>אקטיב טרייל</t>
  </si>
  <si>
    <t xml:space="preserve">שירותי דיוור- שלושה מליון </t>
  </si>
  <si>
    <t xml:space="preserve">בני מורן </t>
  </si>
  <si>
    <t>הפקת אירוע FUTUREMED</t>
  </si>
  <si>
    <t>ריקושט</t>
  </si>
  <si>
    <t>מתנות למתגייסים תווי שי</t>
  </si>
  <si>
    <t xml:space="preserve">טקניון וצרעה </t>
  </si>
  <si>
    <t>שולחנות לחדר הסטודנטים פסטר + שלחנות עגולים</t>
  </si>
  <si>
    <t>סייברארק</t>
  </si>
  <si>
    <t>רישוי כספות מערכת שכר</t>
  </si>
  <si>
    <t>חברת פז- הוספת שורה להזמנה קיימת התקנים דלקנים</t>
  </si>
  <si>
    <t>08.06.2020</t>
  </si>
  <si>
    <t>דמי הצטרפות והתקנה</t>
  </si>
  <si>
    <t xml:space="preserve">יצירה/ שינוי </t>
  </si>
  <si>
    <t>02.06.2020</t>
  </si>
  <si>
    <t>תשלום דמי מנוי עיתוןדיגיטאלי</t>
  </si>
  <si>
    <t>07.06.2020</t>
  </si>
  <si>
    <t>16.06.2020</t>
  </si>
  <si>
    <t>4501909953</t>
  </si>
  <si>
    <t>אירוע futuremed</t>
  </si>
  <si>
    <t>4501910018</t>
  </si>
  <si>
    <t>חבילת דיוור 3M</t>
  </si>
  <si>
    <t>01.07.2020</t>
  </si>
  <si>
    <t>מחשב נייד SPACE GREY</t>
  </si>
  <si>
    <t>תחנת עגינה</t>
  </si>
  <si>
    <t>תיקי מחשב</t>
  </si>
  <si>
    <t>מחשב נייד</t>
  </si>
  <si>
    <t>הרחבת אחריות</t>
  </si>
  <si>
    <t>נייד 13.3 - FUJITSU U939 שחור כולל 3 ש"א</t>
  </si>
  <si>
    <t>הר 2.4 תח' עגינה ומטען מקור' של היצרן</t>
  </si>
  <si>
    <t>הר 2.4 החלפת זיכרון ל16GB עם הזמנת המחשב</t>
  </si>
  <si>
    <t>הר 2.4 שדרוג למעבד i7 8550U בהזמנת המחשב</t>
  </si>
  <si>
    <t>09.06.2020</t>
  </si>
  <si>
    <t>שירותי SHAREPOINT יועץ 2,</t>
  </si>
  <si>
    <t>שירותי SHAREPOINT יועץ 3</t>
  </si>
  <si>
    <t>Proofpoint</t>
  </si>
  <si>
    <t>10.06.2020</t>
  </si>
  <si>
    <t>14.06.2020</t>
  </si>
  <si>
    <t>Creative Cloud for enterprise All Apps</t>
  </si>
  <si>
    <t>23.06.2020</t>
  </si>
  <si>
    <t>רישוי אבטחת מידע</t>
  </si>
  <si>
    <t>ילקוט</t>
  </si>
  <si>
    <t>בקבוק</t>
  </si>
  <si>
    <t>1900003092/2020/3690</t>
  </si>
  <si>
    <t>מסגרות ותמונות</t>
  </si>
  <si>
    <t>דמי שימוש 2020</t>
  </si>
  <si>
    <t>עדכון תשתית ארגונית</t>
  </si>
  <si>
    <t>עידכון יעדים חצי שנתי</t>
  </si>
  <si>
    <t>22.06.2020</t>
  </si>
  <si>
    <t>שי למתגייס</t>
  </si>
  <si>
    <t>25.06.2020</t>
  </si>
  <si>
    <t>שינוי אובייקט תקציבי</t>
  </si>
  <si>
    <t>21.06.2020</t>
  </si>
  <si>
    <t>ביצוע התקנת  מסכים+החלפתאינטרקום על פי ה</t>
  </si>
  <si>
    <t>חפצי נוי מתנות ופרסים</t>
  </si>
  <si>
    <t>מנשא מחשב רתום לשולחן</t>
  </si>
  <si>
    <t>שולחן</t>
  </si>
  <si>
    <t>שולחן עגול</t>
  </si>
  <si>
    <t>שירותי הובלה</t>
  </si>
  <si>
    <t>4501905422</t>
  </si>
  <si>
    <t>שירות אחזקה למרכזיה טלפונית</t>
  </si>
  <si>
    <t>4501692198</t>
  </si>
  <si>
    <t>50</t>
  </si>
  <si>
    <t>תוכנה</t>
  </si>
  <si>
    <t>4501907345</t>
  </si>
  <si>
    <t>רכישת ריהוט</t>
  </si>
  <si>
    <t>הרשמה לשירותי דיוור</t>
  </si>
  <si>
    <t>התקשרות עם חברת דלויט</t>
  </si>
  <si>
    <t>רכישת מחשבים מכח מכרז מרכזי של מינהל הרכש- הראל</t>
  </si>
  <si>
    <t xml:space="preserve">ביצוע שושי"ם- חברת בינת </t>
  </si>
  <si>
    <t>זיפקום תקשורת בע"מ - רכישת תכנה</t>
  </si>
  <si>
    <t>סופטאנס בע"מ- חידוש רישיונות אדובי פריימר</t>
  </si>
  <si>
    <t>סייבארק- רישוי כספות למערכת שכר</t>
  </si>
  <si>
    <t xml:space="preserve">הרחבת התקשרות- חברות השמה </t>
  </si>
  <si>
    <t>הערכת עובדים- 2020</t>
  </si>
  <si>
    <t>מתנות לילדי העובדים המתגייסים</t>
  </si>
  <si>
    <t>עיתון הארץ- מינוי דיגיטאלי</t>
  </si>
  <si>
    <t>קריינות למרכזייה</t>
  </si>
  <si>
    <t>אושר בוועדת חריגים- מודד שטח</t>
  </si>
  <si>
    <t xml:space="preserve">אושר בוועדת חריגים- שירותי אדריכלות </t>
  </si>
  <si>
    <t>דוח החרגות לחודש: יוני 2020</t>
  </si>
  <si>
    <t>פרסומי חודש 06/2020 בהתאם להוראות סעיף 49(ב) לחוק יסודות התקציב, תשמ"ה-1985</t>
  </si>
  <si>
    <t>שותפות באירוע FUTUREMED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</si>
</sst>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&quot;₪&quot;\ #,##0.00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sz val="10"/>
      <color theme="1"/>
      <name val="Times New Roman"/>
      <family val="1"/>
    </font>
    <font>
      <b/>
      <sz val="11"/>
      <color rgb="FFFFFFFF"/>
      <name val="Arial"/>
      <family val="2"/>
      <scheme val="minor"/>
    </font>
    <font>
      <sz val="11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2"/>
      <color rgb="FF5A5A5A"/>
      <name val="David"/>
      <family val="2"/>
      <charset val="177"/>
    </font>
    <font>
      <sz val="12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8"/>
      <color theme="1"/>
      <name val="Arial"/>
      <family val="2"/>
      <charset val="177"/>
      <scheme val="minor"/>
    </font>
    <font>
      <sz val="1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FF0000"/>
      <name val="David"/>
      <family val="2"/>
      <charset val="177"/>
    </font>
    <font>
      <sz val="11"/>
      <color theme="3"/>
      <name val="Arial"/>
      <family val="2"/>
      <charset val="177"/>
      <scheme val="minor"/>
    </font>
    <font>
      <sz val="12"/>
      <color theme="3"/>
      <name val="David"/>
      <family val="2"/>
      <charset val="177"/>
    </font>
    <font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0" fontId="14" fillId="0" borderId="0"/>
    <xf numFmtId="0" fontId="17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readingOrder="2"/>
    </xf>
    <xf numFmtId="0" fontId="5" fillId="0" borderId="0" xfId="0" applyFont="1"/>
    <xf numFmtId="0" fontId="6" fillId="0" borderId="2" xfId="0" applyFont="1" applyBorder="1" applyAlignment="1">
      <alignment horizontal="right" vertical="center" readingOrder="2"/>
    </xf>
    <xf numFmtId="0" fontId="6" fillId="0" borderId="3" xfId="0" applyFont="1" applyBorder="1" applyAlignment="1">
      <alignment horizontal="center" vertical="center" readingOrder="2"/>
    </xf>
    <xf numFmtId="0" fontId="7" fillId="0" borderId="4" xfId="0" applyFont="1" applyBorder="1" applyAlignment="1">
      <alignment vertical="center" readingOrder="2"/>
    </xf>
    <xf numFmtId="0" fontId="7" fillId="0" borderId="5" xfId="0" applyFont="1" applyBorder="1" applyAlignment="1">
      <alignment vertical="center" readingOrder="2"/>
    </xf>
    <xf numFmtId="0" fontId="8" fillId="0" borderId="4" xfId="0" applyFont="1" applyBorder="1" applyAlignment="1">
      <alignment vertical="center" readingOrder="2"/>
    </xf>
    <xf numFmtId="0" fontId="8" fillId="0" borderId="5" xfId="0" applyFont="1" applyBorder="1" applyAlignment="1">
      <alignment vertical="center" readingOrder="2"/>
    </xf>
    <xf numFmtId="0" fontId="9" fillId="0" borderId="4" xfId="0" applyFont="1" applyBorder="1"/>
    <xf numFmtId="0" fontId="9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wrapText="1"/>
    </xf>
    <xf numFmtId="43" fontId="5" fillId="0" borderId="0" xfId="1" applyFont="1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15" fillId="0" borderId="0" xfId="0" applyFont="1"/>
    <xf numFmtId="0" fontId="12" fillId="0" borderId="1" xfId="0" applyFont="1" applyFill="1" applyBorder="1"/>
    <xf numFmtId="0" fontId="12" fillId="0" borderId="0" xfId="0" applyFont="1" applyFill="1"/>
    <xf numFmtId="0" fontId="12" fillId="0" borderId="1" xfId="0" applyFont="1" applyFill="1" applyBorder="1" applyAlignment="1">
      <alignment wrapText="1"/>
    </xf>
    <xf numFmtId="0" fontId="16" fillId="0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9" fillId="0" borderId="1" xfId="0" applyFont="1" applyFill="1" applyBorder="1"/>
    <xf numFmtId="0" fontId="19" fillId="0" borderId="1" xfId="0" applyFont="1" applyFill="1" applyBorder="1" applyAlignment="1">
      <alignment wrapText="1"/>
    </xf>
    <xf numFmtId="165" fontId="19" fillId="0" borderId="1" xfId="0" applyNumberFormat="1" applyFont="1" applyFill="1" applyBorder="1"/>
    <xf numFmtId="0" fontId="19" fillId="0" borderId="0" xfId="0" applyFont="1" applyFill="1"/>
    <xf numFmtId="0" fontId="20" fillId="0" borderId="1" xfId="0" applyFont="1" applyFill="1" applyBorder="1"/>
    <xf numFmtId="0" fontId="21" fillId="0" borderId="0" xfId="0" applyFont="1"/>
    <xf numFmtId="0" fontId="22" fillId="0" borderId="1" xfId="0" applyFont="1" applyFill="1" applyBorder="1"/>
    <xf numFmtId="165" fontId="22" fillId="0" borderId="1" xfId="0" applyNumberFormat="1" applyFont="1" applyFill="1" applyBorder="1"/>
    <xf numFmtId="0" fontId="22" fillId="0" borderId="1" xfId="0" applyFont="1" applyFill="1" applyBorder="1" applyAlignment="1">
      <alignment wrapText="1"/>
    </xf>
    <xf numFmtId="0" fontId="22" fillId="0" borderId="0" xfId="0" applyFont="1" applyFill="1"/>
    <xf numFmtId="0" fontId="23" fillId="0" borderId="1" xfId="0" applyFont="1" applyFill="1" applyBorder="1" applyAlignment="1">
      <alignment horizontal="right" vertical="center" readingOrder="2"/>
    </xf>
    <xf numFmtId="0" fontId="22" fillId="0" borderId="0" xfId="0" applyFont="1"/>
    <xf numFmtId="0" fontId="24" fillId="0" borderId="0" xfId="2" applyFont="1" applyAlignment="1">
      <alignment vertical="top"/>
    </xf>
    <xf numFmtId="164" fontId="24" fillId="0" borderId="0" xfId="2" applyNumberFormat="1" applyFont="1" applyAlignment="1">
      <alignment horizontal="right" vertical="top"/>
    </xf>
    <xf numFmtId="0" fontId="19" fillId="0" borderId="0" xfId="0" applyFont="1"/>
    <xf numFmtId="3" fontId="24" fillId="0" borderId="0" xfId="2" applyNumberFormat="1" applyFont="1" applyAlignment="1">
      <alignment horizontal="right" vertical="top"/>
    </xf>
    <xf numFmtId="4" fontId="22" fillId="0" borderId="0" xfId="0" applyNumberFormat="1" applyFont="1"/>
    <xf numFmtId="3" fontId="22" fillId="0" borderId="0" xfId="0" applyNumberFormat="1" applyFont="1"/>
    <xf numFmtId="4" fontId="19" fillId="0" borderId="0" xfId="0" applyNumberFormat="1" applyFont="1"/>
    <xf numFmtId="3" fontId="19" fillId="0" borderId="0" xfId="0" applyNumberFormat="1" applyFont="1"/>
    <xf numFmtId="4" fontId="24" fillId="0" borderId="0" xfId="2" applyNumberFormat="1" applyFont="1" applyAlignment="1">
      <alignment horizontal="right" vertical="top"/>
    </xf>
    <xf numFmtId="165" fontId="16" fillId="0" borderId="0" xfId="0" applyNumberFormat="1" applyFont="1" applyFill="1" applyAlignment="1">
      <alignment wrapText="1"/>
    </xf>
    <xf numFmtId="43" fontId="22" fillId="0" borderId="0" xfId="1" applyFont="1"/>
    <xf numFmtId="165" fontId="0" fillId="0" borderId="0" xfId="0" applyNumberFormat="1" applyFill="1" applyAlignment="1">
      <alignment wrapText="1"/>
    </xf>
  </cellXfs>
  <cellStyles count="6">
    <cellStyle name="Comma" xfId="1" builtinId="3"/>
    <cellStyle name="Currency 2" xfId="3" xr:uid="{00000000-0005-0000-0000-000007000000}"/>
    <cellStyle name="Normal" xfId="0" builtinId="0"/>
    <cellStyle name="Normal 2" xfId="2" xr:uid="{00000000-0005-0000-0000-000006000000}"/>
    <cellStyle name="Normal 3" xfId="4" xr:uid="{80729DA1-2611-43BA-B50E-B2CB6B2DF159}"/>
    <cellStyle name="Normal 4" xfId="5" xr:uid="{FD05E6F5-590A-4881-BA5E-62D6941CD06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</dxfs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EB7AFC-6E62-4D16-BE2E-4190DAC6AEFF}" name="Table1332" displayName="Table1332" ref="A7:D16" totalsRowShown="0" headerRowDxfId="17">
  <autoFilter ref="A7:D16" xr:uid="{00000000-0009-0000-0100-000002000000}"/>
  <sortState xmlns:xlrd2="http://schemas.microsoft.com/office/spreadsheetml/2017/richdata2" ref="A8:D16">
    <sortCondition ref="D7:D16"/>
  </sortState>
  <tableColumns count="4">
    <tableColumn id="1" xr3:uid="{13B4D11D-221A-4E12-9EBA-D13D9BC888A2}" name="מס" dataDxfId="16" totalsRowDxfId="15"/>
    <tableColumn id="2" xr3:uid="{E04DDE14-E360-40FA-B6C0-0C66E6A6C9DD}" name="ספק" dataDxfId="14" totalsRowDxfId="13"/>
    <tableColumn id="3" xr3:uid="{26F8AAC0-6582-4E09-8B1B-6928E00FC001}" name="נושא ההתקשרות" dataDxfId="12" totalsRowDxfId="11"/>
    <tableColumn id="4" xr3:uid="{4221880B-36D7-484B-A207-7E52B9FBE082}" name="סכום ההתקשרות (סכום ההתקשרות ולא סכום המזומן)" dataDxfId="10" totalsRowDxfId="9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55B71A-4151-4924-8E7C-F75D30F10561}" name="Table13323" displayName="Table13323" ref="A7:D27" totalsRowShown="0" headerRowDxfId="8">
  <autoFilter ref="A7:D27" xr:uid="{00000000-0009-0000-0100-000002000000}"/>
  <sortState xmlns:xlrd2="http://schemas.microsoft.com/office/spreadsheetml/2017/richdata2" ref="A8:D27">
    <sortCondition ref="D7:D27"/>
  </sortState>
  <tableColumns count="4">
    <tableColumn id="1" xr3:uid="{96C8D877-06B3-4DE9-A5BC-3234C63545D3}" name="מס" dataDxfId="7" totalsRowDxfId="6"/>
    <tableColumn id="2" xr3:uid="{07AC4F0D-CBD4-45B6-B196-3EC6E91DC47D}" name="ספק" dataDxfId="5" totalsRowDxfId="4"/>
    <tableColumn id="3" xr3:uid="{6AD3BCE1-6337-4A8D-897E-708527A91EBE}" name="נושא ההתקשרות" dataDxfId="3" totalsRowDxfId="2"/>
    <tableColumn id="4" xr3:uid="{5C17ACB4-7D6F-459B-83DA-E724B445DB30}" name="סכום ההתקשרות (סכום ההתקשרות ולא סכום המזומן)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48AE7-41BE-4EB8-BF66-AC160FF842E9}">
  <dimension ref="A1:F16"/>
  <sheetViews>
    <sheetView rightToLeft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17" sqref="C17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1"/>
      <c r="C1" s="2"/>
      <c r="D1" s="2"/>
    </row>
    <row r="2" spans="1:6" s="3" customFormat="1" ht="15.75" x14ac:dyDescent="0.25">
      <c r="C2" s="4" t="s">
        <v>14</v>
      </c>
      <c r="D2" s="5" t="s">
        <v>39</v>
      </c>
      <c r="F2"/>
    </row>
    <row r="3" spans="1:6" s="3" customFormat="1" ht="15.75" x14ac:dyDescent="0.25">
      <c r="C3" s="6" t="s">
        <v>15</v>
      </c>
      <c r="D3" s="7"/>
      <c r="F3"/>
    </row>
    <row r="4" spans="1:6" s="3" customFormat="1" ht="15.75" x14ac:dyDescent="0.25">
      <c r="C4" s="8" t="s">
        <v>16</v>
      </c>
      <c r="D4" s="9"/>
      <c r="F4"/>
    </row>
    <row r="5" spans="1:6" s="3" customFormat="1" ht="15" x14ac:dyDescent="0.25">
      <c r="C5" s="10"/>
      <c r="D5" s="11"/>
      <c r="F5"/>
    </row>
    <row r="6" spans="1:6" s="3" customFormat="1" ht="15.75" thickBot="1" x14ac:dyDescent="0.3">
      <c r="C6" s="12" t="s">
        <v>40</v>
      </c>
      <c r="D6" s="13"/>
      <c r="F6"/>
    </row>
    <row r="7" spans="1:6" ht="28.5" x14ac:dyDescent="0.2">
      <c r="A7" s="14" t="s">
        <v>17</v>
      </c>
      <c r="B7" s="14" t="s">
        <v>18</v>
      </c>
      <c r="C7" s="14" t="s">
        <v>19</v>
      </c>
      <c r="D7" s="15" t="s">
        <v>20</v>
      </c>
    </row>
    <row r="8" spans="1:6" s="19" customFormat="1" ht="15" x14ac:dyDescent="0.25">
      <c r="A8" s="16">
        <v>1</v>
      </c>
      <c r="B8" s="17"/>
      <c r="C8" s="17" t="s">
        <v>50</v>
      </c>
      <c r="D8" s="18">
        <v>700</v>
      </c>
    </row>
    <row r="9" spans="1:6" s="19" customFormat="1" ht="15" x14ac:dyDescent="0.25">
      <c r="A9" s="16">
        <v>2</v>
      </c>
      <c r="B9" s="17"/>
      <c r="C9" s="17" t="s">
        <v>53</v>
      </c>
      <c r="D9" s="18">
        <v>1895</v>
      </c>
    </row>
    <row r="10" spans="1:6" s="19" customFormat="1" ht="15" x14ac:dyDescent="0.25">
      <c r="A10" s="16">
        <v>3</v>
      </c>
      <c r="B10" s="17"/>
      <c r="C10" s="17" t="s">
        <v>51</v>
      </c>
      <c r="D10" s="18">
        <v>5000</v>
      </c>
    </row>
    <row r="11" spans="1:6" s="19" customFormat="1" ht="15" x14ac:dyDescent="0.25">
      <c r="A11" s="16">
        <v>4</v>
      </c>
      <c r="B11" s="17"/>
      <c r="C11" s="17" t="s">
        <v>35</v>
      </c>
      <c r="D11" s="18">
        <v>6844</v>
      </c>
    </row>
    <row r="12" spans="1:6" s="19" customFormat="1" ht="15" x14ac:dyDescent="0.25">
      <c r="A12" s="16">
        <v>5</v>
      </c>
      <c r="B12" s="17"/>
      <c r="C12" s="17" t="s">
        <v>37</v>
      </c>
      <c r="D12" s="18">
        <v>10000</v>
      </c>
    </row>
    <row r="13" spans="1:6" s="19" customFormat="1" ht="30" x14ac:dyDescent="0.25">
      <c r="A13" s="16">
        <v>6</v>
      </c>
      <c r="B13" s="17"/>
      <c r="C13" s="17" t="s">
        <v>52</v>
      </c>
      <c r="D13" s="18">
        <f>1400+15479</f>
        <v>16879</v>
      </c>
    </row>
    <row r="14" spans="1:6" s="19" customFormat="1" ht="15" x14ac:dyDescent="0.25">
      <c r="A14" s="16">
        <v>7</v>
      </c>
      <c r="B14" s="17"/>
      <c r="C14" s="17" t="s">
        <v>49</v>
      </c>
      <c r="D14" s="18">
        <v>140400</v>
      </c>
    </row>
    <row r="15" spans="1:6" s="19" customFormat="1" ht="15" x14ac:dyDescent="0.25">
      <c r="A15" s="16">
        <v>8</v>
      </c>
      <c r="B15" s="17"/>
      <c r="C15" s="17" t="s">
        <v>48</v>
      </c>
      <c r="D15" s="18">
        <v>2550000</v>
      </c>
    </row>
    <row r="16" spans="1:6" s="19" customFormat="1" ht="15" x14ac:dyDescent="0.25">
      <c r="A16" s="16"/>
      <c r="B16" s="17"/>
      <c r="C16" s="17"/>
      <c r="D16" s="18">
        <f>SUBTOTAL(109,D1:D15)</f>
        <v>2731718</v>
      </c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952FE-3930-436C-A1FC-DB322F94B66A}">
  <dimension ref="A1:K46"/>
  <sheetViews>
    <sheetView rightToLeft="1" workbookViewId="0">
      <pane ySplit="1" topLeftCell="A14" activePane="bottomLeft" state="frozen"/>
      <selection pane="bottomLeft" activeCell="A46" sqref="A46:XFD46"/>
    </sheetView>
  </sheetViews>
  <sheetFormatPr defaultRowHeight="14.25" x14ac:dyDescent="0.2"/>
  <cols>
    <col min="1" max="1" width="18.625" customWidth="1"/>
    <col min="3" max="3" width="10.875" bestFit="1" customWidth="1"/>
    <col min="5" max="5" width="31.125" bestFit="1" customWidth="1"/>
    <col min="6" max="6" width="12.625" bestFit="1" customWidth="1"/>
    <col min="7" max="7" width="25" bestFit="1" customWidth="1"/>
    <col min="8" max="8" width="11.125" customWidth="1"/>
    <col min="9" max="9" width="12" style="22" customWidth="1"/>
    <col min="10" max="10" width="9.875" bestFit="1" customWidth="1"/>
  </cols>
  <sheetData>
    <row r="1" spans="1:11" ht="30" x14ac:dyDescent="0.2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7" t="s">
        <v>26</v>
      </c>
      <c r="I1" s="27" t="s">
        <v>27</v>
      </c>
      <c r="J1" s="27" t="s">
        <v>28</v>
      </c>
      <c r="K1" s="27" t="s">
        <v>29</v>
      </c>
    </row>
    <row r="2" spans="1:11" s="41" customFormat="1" x14ac:dyDescent="0.2">
      <c r="A2" s="41" t="s">
        <v>105</v>
      </c>
      <c r="B2" s="41" t="s">
        <v>7</v>
      </c>
      <c r="C2" s="41">
        <v>4501847257</v>
      </c>
      <c r="D2" s="41">
        <v>40</v>
      </c>
      <c r="E2" s="41" t="s">
        <v>106</v>
      </c>
      <c r="F2" s="41">
        <v>-1170</v>
      </c>
      <c r="G2" s="41" t="s">
        <v>107</v>
      </c>
      <c r="H2" s="36">
        <v>38300105</v>
      </c>
      <c r="I2" s="36" t="s">
        <v>73</v>
      </c>
      <c r="J2" s="36">
        <v>3690102</v>
      </c>
      <c r="K2" s="36" t="s">
        <v>74</v>
      </c>
    </row>
    <row r="3" spans="1:11" s="44" customFormat="1" x14ac:dyDescent="0.2">
      <c r="A3" s="42" t="s">
        <v>108</v>
      </c>
      <c r="B3" s="42" t="s">
        <v>7</v>
      </c>
      <c r="C3" s="42" t="s">
        <v>41</v>
      </c>
      <c r="D3" s="42" t="s">
        <v>9</v>
      </c>
      <c r="E3" s="42" t="s">
        <v>109</v>
      </c>
      <c r="F3" s="43">
        <v>-772.2</v>
      </c>
      <c r="G3" s="42" t="s">
        <v>8</v>
      </c>
      <c r="H3" s="30">
        <v>38300191</v>
      </c>
      <c r="I3" s="30" t="s">
        <v>30</v>
      </c>
      <c r="J3" s="30">
        <v>3690112</v>
      </c>
      <c r="K3" s="30" t="s">
        <v>31</v>
      </c>
    </row>
    <row r="4" spans="1:11" s="44" customFormat="1" x14ac:dyDescent="0.2">
      <c r="A4" s="42" t="s">
        <v>111</v>
      </c>
      <c r="B4" s="42" t="s">
        <v>7</v>
      </c>
      <c r="C4" s="42" t="s">
        <v>112</v>
      </c>
      <c r="D4" s="42" t="s">
        <v>11</v>
      </c>
      <c r="E4" s="42" t="s">
        <v>113</v>
      </c>
      <c r="F4" s="45">
        <v>-35100</v>
      </c>
      <c r="G4" s="42" t="s">
        <v>8</v>
      </c>
      <c r="H4" s="30">
        <v>38300191</v>
      </c>
      <c r="I4" s="30" t="s">
        <v>30</v>
      </c>
      <c r="J4" s="30">
        <v>3690112</v>
      </c>
      <c r="K4" s="30" t="s">
        <v>31</v>
      </c>
    </row>
    <row r="5" spans="1:11" s="44" customFormat="1" x14ac:dyDescent="0.2">
      <c r="A5" s="42" t="s">
        <v>111</v>
      </c>
      <c r="B5" s="42" t="s">
        <v>7</v>
      </c>
      <c r="C5" s="42" t="s">
        <v>114</v>
      </c>
      <c r="D5" s="42" t="s">
        <v>11</v>
      </c>
      <c r="E5" s="42" t="s">
        <v>115</v>
      </c>
      <c r="F5" s="45">
        <v>-14040</v>
      </c>
      <c r="G5" s="42" t="s">
        <v>8</v>
      </c>
      <c r="H5" s="30">
        <v>38300191</v>
      </c>
      <c r="I5" s="30" t="s">
        <v>30</v>
      </c>
      <c r="J5" s="30">
        <v>3690112</v>
      </c>
      <c r="K5" s="30" t="s">
        <v>31</v>
      </c>
    </row>
    <row r="6" spans="1:11" s="41" customFormat="1" x14ac:dyDescent="0.2">
      <c r="A6" s="41" t="s">
        <v>105</v>
      </c>
      <c r="B6" s="41" t="s">
        <v>7</v>
      </c>
      <c r="C6" s="41">
        <v>4501891288</v>
      </c>
      <c r="D6" s="41">
        <v>10</v>
      </c>
      <c r="E6" s="41" t="s">
        <v>117</v>
      </c>
      <c r="F6" s="46">
        <v>10622.43</v>
      </c>
      <c r="G6" s="41" t="s">
        <v>10</v>
      </c>
      <c r="H6" s="36">
        <v>38300191</v>
      </c>
      <c r="I6" s="36" t="s">
        <v>65</v>
      </c>
      <c r="J6" s="36">
        <v>36901021</v>
      </c>
      <c r="K6" s="36" t="s">
        <v>66</v>
      </c>
    </row>
    <row r="7" spans="1:11" s="41" customFormat="1" x14ac:dyDescent="0.2">
      <c r="A7" s="41" t="s">
        <v>105</v>
      </c>
      <c r="B7" s="41" t="s">
        <v>7</v>
      </c>
      <c r="C7" s="41">
        <v>4501891288</v>
      </c>
      <c r="D7" s="41">
        <v>20</v>
      </c>
      <c r="E7" s="41" t="s">
        <v>118</v>
      </c>
      <c r="F7" s="46">
        <v>1298.7</v>
      </c>
      <c r="G7" s="41" t="s">
        <v>10</v>
      </c>
      <c r="H7" s="36">
        <v>38300191</v>
      </c>
      <c r="I7" s="36" t="s">
        <v>65</v>
      </c>
      <c r="J7" s="36">
        <v>36901021</v>
      </c>
      <c r="K7" s="36" t="s">
        <v>66</v>
      </c>
    </row>
    <row r="8" spans="1:11" s="41" customFormat="1" x14ac:dyDescent="0.2">
      <c r="A8" s="41" t="s">
        <v>105</v>
      </c>
      <c r="B8" s="41" t="s">
        <v>7</v>
      </c>
      <c r="C8" s="41">
        <v>4501906442</v>
      </c>
      <c r="D8" s="41">
        <v>10</v>
      </c>
      <c r="E8" s="41" t="s">
        <v>119</v>
      </c>
      <c r="F8" s="47">
        <v>-1287</v>
      </c>
      <c r="G8" s="41" t="s">
        <v>8</v>
      </c>
      <c r="H8" s="36">
        <v>38300191</v>
      </c>
      <c r="I8" s="36" t="s">
        <v>65</v>
      </c>
      <c r="J8" s="36">
        <v>36901021</v>
      </c>
      <c r="K8" s="36" t="s">
        <v>66</v>
      </c>
    </row>
    <row r="9" spans="1:11" s="41" customFormat="1" x14ac:dyDescent="0.2">
      <c r="A9" s="41" t="s">
        <v>105</v>
      </c>
      <c r="B9" s="41" t="s">
        <v>7</v>
      </c>
      <c r="C9" s="41">
        <v>4501906599</v>
      </c>
      <c r="D9" s="41">
        <v>10</v>
      </c>
      <c r="E9" s="41" t="s">
        <v>120</v>
      </c>
      <c r="F9" s="47">
        <v>-6435</v>
      </c>
      <c r="G9" s="41" t="s">
        <v>8</v>
      </c>
      <c r="H9" s="36">
        <v>38300191</v>
      </c>
      <c r="I9" s="36" t="s">
        <v>65</v>
      </c>
      <c r="J9" s="36">
        <v>36901021</v>
      </c>
      <c r="K9" s="36" t="s">
        <v>66</v>
      </c>
    </row>
    <row r="10" spans="1:11" s="41" customFormat="1" x14ac:dyDescent="0.2">
      <c r="A10" s="41" t="s">
        <v>105</v>
      </c>
      <c r="B10" s="41" t="s">
        <v>7</v>
      </c>
      <c r="C10" s="41">
        <v>4501906599</v>
      </c>
      <c r="D10" s="41">
        <v>20</v>
      </c>
      <c r="E10" s="41" t="s">
        <v>121</v>
      </c>
      <c r="F10" s="41">
        <v>-702</v>
      </c>
      <c r="G10" s="41" t="s">
        <v>8</v>
      </c>
      <c r="H10" s="36">
        <v>38300191</v>
      </c>
      <c r="I10" s="36" t="s">
        <v>65</v>
      </c>
      <c r="J10" s="36">
        <v>36901021</v>
      </c>
      <c r="K10" s="36" t="s">
        <v>66</v>
      </c>
    </row>
    <row r="11" spans="1:11" s="41" customFormat="1" x14ac:dyDescent="0.2">
      <c r="A11" s="41" t="s">
        <v>105</v>
      </c>
      <c r="B11" s="41" t="s">
        <v>7</v>
      </c>
      <c r="C11" s="41">
        <v>4501906717</v>
      </c>
      <c r="D11" s="41">
        <v>10</v>
      </c>
      <c r="E11" s="41" t="s">
        <v>122</v>
      </c>
      <c r="F11" s="46">
        <v>-44263.73</v>
      </c>
      <c r="G11" s="41" t="s">
        <v>12</v>
      </c>
      <c r="H11" s="36">
        <v>38300191</v>
      </c>
      <c r="I11" s="36" t="s">
        <v>65</v>
      </c>
      <c r="J11" s="36">
        <v>36901021</v>
      </c>
      <c r="K11" s="36" t="s">
        <v>66</v>
      </c>
    </row>
    <row r="12" spans="1:11" s="41" customFormat="1" x14ac:dyDescent="0.2">
      <c r="A12" s="41" t="s">
        <v>105</v>
      </c>
      <c r="B12" s="41" t="s">
        <v>7</v>
      </c>
      <c r="C12" s="41">
        <v>4501906717</v>
      </c>
      <c r="D12" s="41">
        <v>20</v>
      </c>
      <c r="E12" s="41" t="s">
        <v>123</v>
      </c>
      <c r="F12" s="46">
        <v>-5182.6499999999996</v>
      </c>
      <c r="G12" s="41" t="s">
        <v>12</v>
      </c>
      <c r="H12" s="36">
        <v>38300191</v>
      </c>
      <c r="I12" s="36" t="s">
        <v>65</v>
      </c>
      <c r="J12" s="36">
        <v>36901021</v>
      </c>
      <c r="K12" s="36" t="s">
        <v>66</v>
      </c>
    </row>
    <row r="13" spans="1:11" s="41" customFormat="1" x14ac:dyDescent="0.2">
      <c r="A13" s="41" t="s">
        <v>105</v>
      </c>
      <c r="B13" s="41" t="s">
        <v>7</v>
      </c>
      <c r="C13" s="41">
        <v>4501906717</v>
      </c>
      <c r="D13" s="41">
        <v>30</v>
      </c>
      <c r="E13" s="41" t="s">
        <v>124</v>
      </c>
      <c r="F13" s="46">
        <v>-3109.42</v>
      </c>
      <c r="G13" s="41" t="s">
        <v>12</v>
      </c>
      <c r="H13" s="36">
        <v>38300191</v>
      </c>
      <c r="I13" s="36" t="s">
        <v>65</v>
      </c>
      <c r="J13" s="36">
        <v>36901021</v>
      </c>
      <c r="K13" s="36" t="s">
        <v>66</v>
      </c>
    </row>
    <row r="14" spans="1:11" s="41" customFormat="1" x14ac:dyDescent="0.2">
      <c r="A14" s="41" t="s">
        <v>105</v>
      </c>
      <c r="B14" s="41" t="s">
        <v>7</v>
      </c>
      <c r="C14" s="41">
        <v>4501906717</v>
      </c>
      <c r="D14" s="41">
        <v>40</v>
      </c>
      <c r="E14" s="41" t="s">
        <v>125</v>
      </c>
      <c r="F14" s="46">
        <v>-4214.91</v>
      </c>
      <c r="G14" s="41" t="s">
        <v>12</v>
      </c>
      <c r="H14" s="36">
        <v>38300191</v>
      </c>
      <c r="I14" s="36" t="s">
        <v>65</v>
      </c>
      <c r="J14" s="36">
        <v>36901021</v>
      </c>
      <c r="K14" s="36" t="s">
        <v>66</v>
      </c>
    </row>
    <row r="15" spans="1:11" s="41" customFormat="1" x14ac:dyDescent="0.2">
      <c r="A15" s="41" t="s">
        <v>126</v>
      </c>
      <c r="B15" s="41" t="s">
        <v>7</v>
      </c>
      <c r="C15" s="41">
        <v>4501906335</v>
      </c>
      <c r="D15" s="41">
        <v>10</v>
      </c>
      <c r="E15" s="41" t="s">
        <v>127</v>
      </c>
      <c r="F15" s="47">
        <v>-61074</v>
      </c>
      <c r="G15" s="41" t="s">
        <v>8</v>
      </c>
      <c r="H15" s="36">
        <v>38300191</v>
      </c>
      <c r="I15" s="36" t="s">
        <v>65</v>
      </c>
      <c r="J15" s="36">
        <v>36901021</v>
      </c>
      <c r="K15" s="36" t="s">
        <v>66</v>
      </c>
    </row>
    <row r="16" spans="1:11" s="41" customFormat="1" x14ac:dyDescent="0.2">
      <c r="A16" s="41" t="s">
        <v>126</v>
      </c>
      <c r="B16" s="41" t="s">
        <v>7</v>
      </c>
      <c r="C16" s="41">
        <v>4501906347</v>
      </c>
      <c r="D16" s="41">
        <v>10</v>
      </c>
      <c r="E16" s="41" t="s">
        <v>128</v>
      </c>
      <c r="F16" s="46">
        <v>-63495.9</v>
      </c>
      <c r="G16" s="41" t="s">
        <v>8</v>
      </c>
      <c r="H16" s="36">
        <v>38300191</v>
      </c>
      <c r="I16" s="36" t="s">
        <v>65</v>
      </c>
      <c r="J16" s="36">
        <v>36901021</v>
      </c>
      <c r="K16" s="36" t="s">
        <v>66</v>
      </c>
    </row>
    <row r="17" spans="1:11" s="41" customFormat="1" x14ac:dyDescent="0.2">
      <c r="A17" s="41" t="s">
        <v>126</v>
      </c>
      <c r="B17" s="41" t="s">
        <v>7</v>
      </c>
      <c r="C17" s="41">
        <v>4501906730</v>
      </c>
      <c r="D17" s="41">
        <v>10</v>
      </c>
      <c r="E17" s="41" t="s">
        <v>122</v>
      </c>
      <c r="F17" s="46">
        <v>-22176.71</v>
      </c>
      <c r="G17" s="41" t="s">
        <v>12</v>
      </c>
      <c r="H17" s="36">
        <v>38300191</v>
      </c>
      <c r="I17" s="36" t="s">
        <v>65</v>
      </c>
      <c r="J17" s="36">
        <v>36901021</v>
      </c>
      <c r="K17" s="36" t="s">
        <v>66</v>
      </c>
    </row>
    <row r="18" spans="1:11" s="41" customFormat="1" x14ac:dyDescent="0.2">
      <c r="A18" s="41" t="s">
        <v>126</v>
      </c>
      <c r="B18" s="41" t="s">
        <v>7</v>
      </c>
      <c r="C18" s="41">
        <v>4501906730</v>
      </c>
      <c r="D18" s="41">
        <v>20</v>
      </c>
      <c r="E18" s="41" t="s">
        <v>123</v>
      </c>
      <c r="F18" s="46">
        <v>-2596.5700000000002</v>
      </c>
      <c r="G18" s="41" t="s">
        <v>12</v>
      </c>
      <c r="H18" s="36">
        <v>38300191</v>
      </c>
      <c r="I18" s="36" t="s">
        <v>65</v>
      </c>
      <c r="J18" s="36">
        <v>36901021</v>
      </c>
      <c r="K18" s="36" t="s">
        <v>66</v>
      </c>
    </row>
    <row r="19" spans="1:11" s="41" customFormat="1" x14ac:dyDescent="0.2">
      <c r="A19" s="41" t="s">
        <v>126</v>
      </c>
      <c r="B19" s="41" t="s">
        <v>7</v>
      </c>
      <c r="C19" s="41">
        <v>4501906730</v>
      </c>
      <c r="D19" s="41">
        <v>30</v>
      </c>
      <c r="E19" s="41" t="s">
        <v>124</v>
      </c>
      <c r="F19" s="46">
        <v>-1557.86</v>
      </c>
      <c r="G19" s="41" t="s">
        <v>12</v>
      </c>
      <c r="H19" s="36">
        <v>38300191</v>
      </c>
      <c r="I19" s="36" t="s">
        <v>65</v>
      </c>
      <c r="J19" s="36">
        <v>36901021</v>
      </c>
      <c r="K19" s="36" t="s">
        <v>66</v>
      </c>
    </row>
    <row r="20" spans="1:11" s="41" customFormat="1" x14ac:dyDescent="0.2">
      <c r="A20" s="41" t="s">
        <v>126</v>
      </c>
      <c r="B20" s="41" t="s">
        <v>7</v>
      </c>
      <c r="C20" s="41">
        <v>4501906730</v>
      </c>
      <c r="D20" s="41">
        <v>40</v>
      </c>
      <c r="E20" s="41" t="s">
        <v>125</v>
      </c>
      <c r="F20" s="46">
        <v>-2111.7199999999998</v>
      </c>
      <c r="G20" s="41" t="s">
        <v>12</v>
      </c>
      <c r="H20" s="36">
        <v>38300191</v>
      </c>
      <c r="I20" s="36" t="s">
        <v>65</v>
      </c>
      <c r="J20" s="36">
        <v>36901021</v>
      </c>
      <c r="K20" s="36" t="s">
        <v>66</v>
      </c>
    </row>
    <row r="21" spans="1:11" s="41" customFormat="1" x14ac:dyDescent="0.2">
      <c r="A21" s="41" t="s">
        <v>126</v>
      </c>
      <c r="B21" s="41" t="s">
        <v>7</v>
      </c>
      <c r="C21" s="41">
        <v>4501907308</v>
      </c>
      <c r="D21" s="41">
        <v>10</v>
      </c>
      <c r="E21" s="41" t="s">
        <v>129</v>
      </c>
      <c r="F21" s="46">
        <v>-34960.31</v>
      </c>
      <c r="G21" s="41" t="s">
        <v>12</v>
      </c>
      <c r="H21" s="36">
        <v>38300191</v>
      </c>
      <c r="I21" s="36" t="s">
        <v>65</v>
      </c>
      <c r="J21" s="36">
        <v>36901021</v>
      </c>
      <c r="K21" s="36" t="s">
        <v>66</v>
      </c>
    </row>
    <row r="22" spans="1:11" s="41" customFormat="1" x14ac:dyDescent="0.2">
      <c r="A22" s="41" t="s">
        <v>111</v>
      </c>
      <c r="B22" s="41" t="s">
        <v>7</v>
      </c>
      <c r="C22" s="41">
        <v>4501910038</v>
      </c>
      <c r="D22" s="41">
        <v>10</v>
      </c>
      <c r="E22" s="41" t="s">
        <v>132</v>
      </c>
      <c r="F22" s="46">
        <v>-3435.16</v>
      </c>
      <c r="G22" s="41" t="s">
        <v>12</v>
      </c>
      <c r="H22" s="36">
        <v>38300191</v>
      </c>
      <c r="I22" s="36" t="s">
        <v>65</v>
      </c>
      <c r="J22" s="36">
        <v>36901021</v>
      </c>
      <c r="K22" s="36" t="s">
        <v>66</v>
      </c>
    </row>
    <row r="23" spans="1:11" s="41" customFormat="1" x14ac:dyDescent="0.2">
      <c r="A23" s="41" t="s">
        <v>116</v>
      </c>
      <c r="B23" s="41" t="s">
        <v>7</v>
      </c>
      <c r="C23" s="41">
        <v>4501915379</v>
      </c>
      <c r="D23" s="41">
        <v>10</v>
      </c>
      <c r="E23" s="41" t="s">
        <v>134</v>
      </c>
      <c r="F23" s="46">
        <v>-1843.92</v>
      </c>
      <c r="G23" s="41" t="s">
        <v>8</v>
      </c>
      <c r="H23" s="36">
        <v>38300191</v>
      </c>
      <c r="I23" s="36" t="s">
        <v>65</v>
      </c>
      <c r="J23" s="36">
        <v>36901021</v>
      </c>
      <c r="K23" s="36" t="s">
        <v>66</v>
      </c>
    </row>
    <row r="24" spans="1:11" s="44" customFormat="1" x14ac:dyDescent="0.2">
      <c r="A24" s="44" t="s">
        <v>108</v>
      </c>
      <c r="B24" s="44" t="s">
        <v>7</v>
      </c>
      <c r="C24" s="44">
        <v>4501904087</v>
      </c>
      <c r="D24" s="44">
        <v>10</v>
      </c>
      <c r="E24" s="44" t="s">
        <v>135</v>
      </c>
      <c r="F24" s="48">
        <v>-2123.5500000000002</v>
      </c>
      <c r="G24" s="44" t="s">
        <v>8</v>
      </c>
      <c r="H24" s="30">
        <v>38300191</v>
      </c>
      <c r="I24" s="30" t="s">
        <v>30</v>
      </c>
      <c r="J24" s="30">
        <v>36901022</v>
      </c>
      <c r="K24" s="30" t="s">
        <v>36</v>
      </c>
    </row>
    <row r="25" spans="1:11" s="44" customFormat="1" x14ac:dyDescent="0.2">
      <c r="A25" s="44" t="s">
        <v>108</v>
      </c>
      <c r="B25" s="44" t="s">
        <v>7</v>
      </c>
      <c r="C25" s="44">
        <v>4501904087</v>
      </c>
      <c r="D25" s="44">
        <v>20</v>
      </c>
      <c r="E25" s="44" t="s">
        <v>136</v>
      </c>
      <c r="F25" s="44">
        <v>-38.61</v>
      </c>
      <c r="G25" s="44" t="s">
        <v>8</v>
      </c>
      <c r="H25" s="30">
        <v>38300191</v>
      </c>
      <c r="I25" s="30" t="s">
        <v>30</v>
      </c>
      <c r="J25" s="30">
        <v>36901022</v>
      </c>
      <c r="K25" s="30" t="s">
        <v>36</v>
      </c>
    </row>
    <row r="26" spans="1:11" s="44" customFormat="1" x14ac:dyDescent="0.2">
      <c r="A26" s="44" t="s">
        <v>130</v>
      </c>
      <c r="B26" s="44" t="s">
        <v>13</v>
      </c>
      <c r="C26" s="44" t="s">
        <v>137</v>
      </c>
      <c r="D26" s="44">
        <v>2</v>
      </c>
      <c r="E26" s="44" t="s">
        <v>138</v>
      </c>
      <c r="F26" s="44">
        <v>-412.2</v>
      </c>
      <c r="H26" s="30">
        <v>38300191</v>
      </c>
      <c r="I26" s="30" t="s">
        <v>30</v>
      </c>
      <c r="J26" s="30">
        <v>36901022</v>
      </c>
      <c r="K26" s="30" t="s">
        <v>36</v>
      </c>
    </row>
    <row r="27" spans="1:11" s="44" customFormat="1" x14ac:dyDescent="0.2">
      <c r="A27" s="44" t="s">
        <v>131</v>
      </c>
      <c r="B27" s="44" t="s">
        <v>7</v>
      </c>
      <c r="C27" s="44">
        <v>4501908834</v>
      </c>
      <c r="D27" s="44">
        <v>10</v>
      </c>
      <c r="E27" s="44" t="s">
        <v>139</v>
      </c>
      <c r="F27" s="49">
        <v>-17550</v>
      </c>
      <c r="G27" s="44" t="s">
        <v>8</v>
      </c>
      <c r="H27" s="30">
        <v>38300191</v>
      </c>
      <c r="I27" s="30" t="s">
        <v>30</v>
      </c>
      <c r="J27" s="30">
        <v>36901022</v>
      </c>
      <c r="K27" s="30" t="s">
        <v>36</v>
      </c>
    </row>
    <row r="28" spans="1:11" s="44" customFormat="1" x14ac:dyDescent="0.2">
      <c r="A28" s="44" t="s">
        <v>131</v>
      </c>
      <c r="B28" s="44" t="s">
        <v>7</v>
      </c>
      <c r="C28" s="44">
        <v>4501908834</v>
      </c>
      <c r="D28" s="44">
        <v>20</v>
      </c>
      <c r="E28" s="44" t="s">
        <v>140</v>
      </c>
      <c r="F28" s="48">
        <v>-10237.5</v>
      </c>
      <c r="G28" s="44" t="s">
        <v>8</v>
      </c>
      <c r="H28" s="30">
        <v>38300191</v>
      </c>
      <c r="I28" s="30" t="s">
        <v>30</v>
      </c>
      <c r="J28" s="30">
        <v>36901022</v>
      </c>
      <c r="K28" s="30" t="s">
        <v>36</v>
      </c>
    </row>
    <row r="29" spans="1:11" s="44" customFormat="1" x14ac:dyDescent="0.2">
      <c r="A29" s="44" t="s">
        <v>131</v>
      </c>
      <c r="B29" s="44" t="s">
        <v>7</v>
      </c>
      <c r="C29" s="44">
        <v>4501908834</v>
      </c>
      <c r="D29" s="44">
        <v>30</v>
      </c>
      <c r="E29" s="44" t="s">
        <v>141</v>
      </c>
      <c r="F29" s="49">
        <v>-2925</v>
      </c>
      <c r="G29" s="44" t="s">
        <v>8</v>
      </c>
      <c r="H29" s="30">
        <v>38300191</v>
      </c>
      <c r="I29" s="30" t="s">
        <v>30</v>
      </c>
      <c r="J29" s="30">
        <v>36901022</v>
      </c>
      <c r="K29" s="30" t="s">
        <v>36</v>
      </c>
    </row>
    <row r="30" spans="1:11" s="44" customFormat="1" x14ac:dyDescent="0.2">
      <c r="A30" s="44" t="s">
        <v>142</v>
      </c>
      <c r="B30" s="44" t="s">
        <v>7</v>
      </c>
      <c r="C30" s="44">
        <v>4501763218</v>
      </c>
      <c r="D30" s="44">
        <v>20</v>
      </c>
      <c r="E30" s="44" t="s">
        <v>143</v>
      </c>
      <c r="F30" s="48">
        <v>-1684.8</v>
      </c>
      <c r="G30" s="44" t="s">
        <v>8</v>
      </c>
      <c r="H30" s="30">
        <v>38300191</v>
      </c>
      <c r="I30" s="30" t="s">
        <v>30</v>
      </c>
      <c r="J30" s="30">
        <v>36901022</v>
      </c>
      <c r="K30" s="30" t="s">
        <v>36</v>
      </c>
    </row>
    <row r="31" spans="1:11" s="44" customFormat="1" x14ac:dyDescent="0.2">
      <c r="A31" s="44" t="s">
        <v>44</v>
      </c>
      <c r="B31" s="44" t="s">
        <v>7</v>
      </c>
      <c r="C31" s="44">
        <v>4501903894</v>
      </c>
      <c r="D31" s="44">
        <v>10</v>
      </c>
      <c r="E31" s="44" t="s">
        <v>46</v>
      </c>
      <c r="F31" s="48">
        <v>-31271.759999999998</v>
      </c>
      <c r="G31" s="44" t="s">
        <v>8</v>
      </c>
      <c r="H31" s="30">
        <v>38300191</v>
      </c>
      <c r="I31" s="30" t="s">
        <v>30</v>
      </c>
      <c r="J31" s="30">
        <v>36901024</v>
      </c>
      <c r="K31" s="30" t="s">
        <v>32</v>
      </c>
    </row>
    <row r="32" spans="1:11" s="44" customFormat="1" x14ac:dyDescent="0.2">
      <c r="A32" s="44" t="s">
        <v>44</v>
      </c>
      <c r="B32" s="44" t="s">
        <v>7</v>
      </c>
      <c r="C32" s="44">
        <v>4501903899</v>
      </c>
      <c r="D32" s="44">
        <v>10</v>
      </c>
      <c r="E32" s="44" t="s">
        <v>47</v>
      </c>
      <c r="F32" s="49">
        <v>-9360</v>
      </c>
      <c r="G32" s="44" t="s">
        <v>8</v>
      </c>
      <c r="H32" s="30">
        <v>38300191</v>
      </c>
      <c r="I32" s="30" t="s">
        <v>30</v>
      </c>
      <c r="J32" s="30">
        <v>36901024</v>
      </c>
      <c r="K32" s="30" t="s">
        <v>32</v>
      </c>
    </row>
    <row r="33" spans="1:11" s="44" customFormat="1" x14ac:dyDescent="0.2">
      <c r="A33" s="44" t="s">
        <v>108</v>
      </c>
      <c r="B33" s="44" t="s">
        <v>7</v>
      </c>
      <c r="C33" s="44">
        <v>4501903894</v>
      </c>
      <c r="D33" s="44">
        <v>10</v>
      </c>
      <c r="E33" s="44" t="s">
        <v>46</v>
      </c>
      <c r="F33" s="48">
        <v>31271.759999999998</v>
      </c>
      <c r="G33" s="44" t="s">
        <v>145</v>
      </c>
      <c r="H33" s="30">
        <v>38300191</v>
      </c>
      <c r="I33" s="30" t="s">
        <v>30</v>
      </c>
      <c r="J33" s="30">
        <v>36901024</v>
      </c>
      <c r="K33" s="30" t="s">
        <v>32</v>
      </c>
    </row>
    <row r="34" spans="1:11" s="44" customFormat="1" x14ac:dyDescent="0.2">
      <c r="A34" s="44" t="s">
        <v>108</v>
      </c>
      <c r="B34" s="44" t="s">
        <v>7</v>
      </c>
      <c r="C34" s="44">
        <v>4501904247</v>
      </c>
      <c r="D34" s="44">
        <v>10</v>
      </c>
      <c r="E34" s="44" t="s">
        <v>42</v>
      </c>
      <c r="F34" s="44">
        <v>-588</v>
      </c>
      <c r="G34" s="44" t="s">
        <v>8</v>
      </c>
      <c r="H34" s="30">
        <v>38300191</v>
      </c>
      <c r="I34" s="30" t="s">
        <v>30</v>
      </c>
      <c r="J34" s="30">
        <v>36901024</v>
      </c>
      <c r="K34" s="30" t="s">
        <v>32</v>
      </c>
    </row>
    <row r="35" spans="1:11" s="44" customFormat="1" x14ac:dyDescent="0.2">
      <c r="A35" s="44" t="s">
        <v>146</v>
      </c>
      <c r="B35" s="44" t="s">
        <v>7</v>
      </c>
      <c r="C35" s="44">
        <v>4501834827</v>
      </c>
      <c r="D35" s="44">
        <v>40</v>
      </c>
      <c r="E35" s="44" t="s">
        <v>147</v>
      </c>
      <c r="F35" s="48">
        <v>1497.6</v>
      </c>
      <c r="G35" s="44" t="s">
        <v>10</v>
      </c>
      <c r="H35" s="30">
        <v>38300191</v>
      </c>
      <c r="I35" s="30" t="s">
        <v>30</v>
      </c>
      <c r="J35" s="30">
        <v>36901024</v>
      </c>
      <c r="K35" s="30" t="s">
        <v>32</v>
      </c>
    </row>
    <row r="36" spans="1:11" s="44" customFormat="1" x14ac:dyDescent="0.2">
      <c r="A36" s="44" t="s">
        <v>133</v>
      </c>
      <c r="B36" s="44" t="s">
        <v>7</v>
      </c>
      <c r="C36" s="44">
        <v>4501912660</v>
      </c>
      <c r="D36" s="44">
        <v>10</v>
      </c>
      <c r="E36" s="44" t="s">
        <v>148</v>
      </c>
      <c r="F36" s="44">
        <v>-519.99</v>
      </c>
      <c r="G36" s="44" t="s">
        <v>8</v>
      </c>
      <c r="H36" s="30">
        <v>38300191</v>
      </c>
      <c r="I36" s="30" t="s">
        <v>30</v>
      </c>
      <c r="J36" s="30">
        <v>36901024</v>
      </c>
      <c r="K36" s="30" t="s">
        <v>32</v>
      </c>
    </row>
    <row r="37" spans="1:11" s="44" customFormat="1" x14ac:dyDescent="0.2">
      <c r="A37" s="44" t="s">
        <v>144</v>
      </c>
      <c r="B37" s="44" t="s">
        <v>7</v>
      </c>
      <c r="C37" s="44">
        <v>4501810458</v>
      </c>
      <c r="D37" s="44">
        <v>10</v>
      </c>
      <c r="E37" s="44" t="s">
        <v>43</v>
      </c>
      <c r="F37" s="44">
        <v>100</v>
      </c>
      <c r="G37" s="44" t="s">
        <v>10</v>
      </c>
      <c r="H37" s="30">
        <v>38300191</v>
      </c>
      <c r="I37" s="30" t="s">
        <v>30</v>
      </c>
      <c r="J37" s="30">
        <v>36901024</v>
      </c>
      <c r="K37" s="30" t="s">
        <v>32</v>
      </c>
    </row>
    <row r="38" spans="1:11" s="44" customFormat="1" x14ac:dyDescent="0.2">
      <c r="A38" s="44" t="s">
        <v>144</v>
      </c>
      <c r="B38" s="44" t="s">
        <v>7</v>
      </c>
      <c r="C38" s="44">
        <v>4501913590</v>
      </c>
      <c r="D38" s="44">
        <v>10</v>
      </c>
      <c r="E38" s="44" t="s">
        <v>149</v>
      </c>
      <c r="F38" s="44">
        <v>-386.1</v>
      </c>
      <c r="G38" s="44" t="s">
        <v>8</v>
      </c>
      <c r="H38" s="30">
        <v>38300191</v>
      </c>
      <c r="I38" s="30" t="s">
        <v>30</v>
      </c>
      <c r="J38" s="30">
        <v>36901024</v>
      </c>
      <c r="K38" s="30" t="s">
        <v>32</v>
      </c>
    </row>
    <row r="39" spans="1:11" s="44" customFormat="1" x14ac:dyDescent="0.2">
      <c r="A39" s="44" t="s">
        <v>144</v>
      </c>
      <c r="B39" s="44" t="s">
        <v>7</v>
      </c>
      <c r="C39" s="44">
        <v>4501913590</v>
      </c>
      <c r="D39" s="44">
        <v>20</v>
      </c>
      <c r="E39" s="44" t="s">
        <v>150</v>
      </c>
      <c r="F39" s="48">
        <v>-3439.8</v>
      </c>
      <c r="G39" s="44" t="s">
        <v>8</v>
      </c>
      <c r="H39" s="30">
        <v>38300191</v>
      </c>
      <c r="I39" s="30" t="s">
        <v>30</v>
      </c>
      <c r="J39" s="30">
        <v>36901024</v>
      </c>
      <c r="K39" s="30" t="s">
        <v>32</v>
      </c>
    </row>
    <row r="40" spans="1:11" s="44" customFormat="1" x14ac:dyDescent="0.2">
      <c r="A40" s="44" t="s">
        <v>144</v>
      </c>
      <c r="B40" s="44" t="s">
        <v>7</v>
      </c>
      <c r="C40" s="44">
        <v>4501913590</v>
      </c>
      <c r="D40" s="44">
        <v>30</v>
      </c>
      <c r="E40" s="44" t="s">
        <v>151</v>
      </c>
      <c r="F40" s="48">
        <v>-2082.6</v>
      </c>
      <c r="G40" s="44" t="s">
        <v>8</v>
      </c>
      <c r="H40" s="30">
        <v>38300191</v>
      </c>
      <c r="I40" s="30" t="s">
        <v>30</v>
      </c>
      <c r="J40" s="30">
        <v>36901024</v>
      </c>
      <c r="K40" s="30" t="s">
        <v>32</v>
      </c>
    </row>
    <row r="41" spans="1:11" s="44" customFormat="1" ht="14.25" customHeight="1" x14ac:dyDescent="0.2">
      <c r="A41" s="44" t="s">
        <v>144</v>
      </c>
      <c r="B41" s="44" t="s">
        <v>7</v>
      </c>
      <c r="C41" s="44">
        <v>4501913590</v>
      </c>
      <c r="D41" s="44">
        <v>40</v>
      </c>
      <c r="E41" s="44" t="s">
        <v>152</v>
      </c>
      <c r="F41" s="48">
        <v>-1111.5</v>
      </c>
      <c r="G41" s="44" t="s">
        <v>8</v>
      </c>
      <c r="H41" s="30">
        <v>38300191</v>
      </c>
      <c r="I41" s="30" t="s">
        <v>30</v>
      </c>
      <c r="J41" s="30">
        <v>36901024</v>
      </c>
      <c r="K41" s="30" t="s">
        <v>32</v>
      </c>
    </row>
    <row r="42" spans="1:11" s="44" customFormat="1" x14ac:dyDescent="0.2">
      <c r="A42" s="42" t="s">
        <v>110</v>
      </c>
      <c r="B42" s="42" t="s">
        <v>7</v>
      </c>
      <c r="C42" s="42" t="s">
        <v>153</v>
      </c>
      <c r="D42" s="42" t="s">
        <v>11</v>
      </c>
      <c r="E42" s="42" t="s">
        <v>154</v>
      </c>
      <c r="F42" s="50">
        <v>-232.83</v>
      </c>
      <c r="G42" s="42" t="s">
        <v>8</v>
      </c>
      <c r="H42" s="30">
        <v>38300191</v>
      </c>
      <c r="I42" s="30" t="s">
        <v>30</v>
      </c>
      <c r="J42" s="30">
        <v>36901027</v>
      </c>
      <c r="K42" s="30" t="s">
        <v>38</v>
      </c>
    </row>
    <row r="43" spans="1:11" s="44" customFormat="1" x14ac:dyDescent="0.2">
      <c r="A43" s="42" t="s">
        <v>131</v>
      </c>
      <c r="B43" s="42" t="s">
        <v>7</v>
      </c>
      <c r="C43" s="42" t="s">
        <v>155</v>
      </c>
      <c r="D43" s="42" t="s">
        <v>156</v>
      </c>
      <c r="E43" s="42" t="s">
        <v>157</v>
      </c>
      <c r="F43" s="43">
        <v>-15479.1</v>
      </c>
      <c r="G43" s="42" t="s">
        <v>8</v>
      </c>
      <c r="H43" s="30">
        <v>38300191</v>
      </c>
      <c r="I43" s="30" t="s">
        <v>30</v>
      </c>
      <c r="J43" s="30">
        <v>36901027</v>
      </c>
      <c r="K43" s="30" t="s">
        <v>38</v>
      </c>
    </row>
    <row r="44" spans="1:11" s="44" customFormat="1" x14ac:dyDescent="0.2">
      <c r="A44" s="42" t="s">
        <v>130</v>
      </c>
      <c r="B44" s="42" t="s">
        <v>7</v>
      </c>
      <c r="C44" s="42" t="s">
        <v>158</v>
      </c>
      <c r="D44" s="42" t="s">
        <v>11</v>
      </c>
      <c r="E44" s="42" t="s">
        <v>34</v>
      </c>
      <c r="F44" s="45">
        <v>-11700</v>
      </c>
      <c r="G44" s="42" t="s">
        <v>8</v>
      </c>
      <c r="H44" s="30">
        <v>38300191</v>
      </c>
      <c r="I44" s="30" t="s">
        <v>30</v>
      </c>
      <c r="J44" s="30">
        <v>36901101</v>
      </c>
      <c r="K44" s="30" t="s">
        <v>86</v>
      </c>
    </row>
    <row r="45" spans="1:11" s="44" customFormat="1" x14ac:dyDescent="0.2">
      <c r="A45" s="42" t="s">
        <v>108</v>
      </c>
      <c r="B45" s="42" t="s">
        <v>7</v>
      </c>
      <c r="C45" s="42" t="s">
        <v>45</v>
      </c>
      <c r="D45" s="42" t="s">
        <v>11</v>
      </c>
      <c r="E45" s="42" t="s">
        <v>46</v>
      </c>
      <c r="F45" s="50">
        <v>-31271.759999999998</v>
      </c>
      <c r="G45" s="42" t="s">
        <v>145</v>
      </c>
      <c r="H45" s="30">
        <v>38300191</v>
      </c>
      <c r="I45" s="30" t="s">
        <v>30</v>
      </c>
      <c r="J45" s="30">
        <v>369010241</v>
      </c>
      <c r="K45" s="30" t="s">
        <v>56</v>
      </c>
    </row>
    <row r="46" spans="1:11" x14ac:dyDescent="0.2">
      <c r="F46" s="52">
        <f>SUM(F2:F45)</f>
        <v>-407153.66999999987</v>
      </c>
    </row>
  </sheetData>
  <autoFilter ref="A1:K46" xr:uid="{BF57D514-A260-426E-8D22-3B04518E9D7A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114D1-7657-4C0C-ACAE-B8B29D86CCF7}">
  <sheetPr>
    <pageSetUpPr fitToPage="1"/>
  </sheetPr>
  <dimension ref="A1:I25"/>
  <sheetViews>
    <sheetView rightToLeft="1" zoomScale="90" zoomScaleNormal="90" workbookViewId="0">
      <pane ySplit="1" topLeftCell="A2" activePane="bottomLeft" state="frozen"/>
      <selection pane="bottomLeft" activeCell="D20" sqref="D20"/>
    </sheetView>
  </sheetViews>
  <sheetFormatPr defaultRowHeight="14.25" x14ac:dyDescent="0.2"/>
  <cols>
    <col min="1" max="1" width="6.375" style="20" customWidth="1"/>
    <col min="2" max="2" width="20.75" style="20" bestFit="1" customWidth="1"/>
    <col min="3" max="3" width="20" style="21" customWidth="1"/>
    <col min="4" max="4" width="23.625" style="21" customWidth="1"/>
    <col min="5" max="5" width="16.5" style="21" customWidth="1"/>
    <col min="6" max="6" width="11.375" style="20" customWidth="1"/>
    <col min="7" max="7" width="12.625" style="20" bestFit="1" customWidth="1"/>
    <col min="8" max="8" width="11.25" style="20" bestFit="1" customWidth="1"/>
    <col min="9" max="9" width="18.25" style="20" bestFit="1" customWidth="1"/>
    <col min="10" max="16384" width="9" style="20"/>
  </cols>
  <sheetData>
    <row r="1" spans="1:9" s="24" customFormat="1" ht="30" x14ac:dyDescent="0.25">
      <c r="A1" s="23" t="s">
        <v>21</v>
      </c>
      <c r="B1" s="23" t="s">
        <v>22</v>
      </c>
      <c r="C1" s="25" t="s">
        <v>23</v>
      </c>
      <c r="D1" s="25" t="s">
        <v>24</v>
      </c>
      <c r="E1" s="25" t="s">
        <v>25</v>
      </c>
      <c r="F1" s="25" t="s">
        <v>26</v>
      </c>
      <c r="G1" s="23" t="s">
        <v>27</v>
      </c>
      <c r="H1" s="23" t="s">
        <v>28</v>
      </c>
      <c r="I1" s="23" t="s">
        <v>29</v>
      </c>
    </row>
    <row r="2" spans="1:9" s="39" customFormat="1" ht="28.5" x14ac:dyDescent="0.2">
      <c r="A2" s="36">
        <v>1.06</v>
      </c>
      <c r="B2" s="40" t="s">
        <v>54</v>
      </c>
      <c r="C2" s="37">
        <v>9360</v>
      </c>
      <c r="D2" s="38" t="s">
        <v>55</v>
      </c>
      <c r="E2" s="38" t="s">
        <v>33</v>
      </c>
      <c r="F2" s="30">
        <v>38300191</v>
      </c>
      <c r="G2" s="36" t="s">
        <v>30</v>
      </c>
      <c r="H2" s="36">
        <v>369010241</v>
      </c>
      <c r="I2" s="36" t="s">
        <v>56</v>
      </c>
    </row>
    <row r="3" spans="1:9" s="39" customFormat="1" ht="28.5" x14ac:dyDescent="0.2">
      <c r="A3" s="36">
        <v>1.06</v>
      </c>
      <c r="B3" s="40" t="s">
        <v>57</v>
      </c>
      <c r="C3" s="37">
        <v>31262</v>
      </c>
      <c r="D3" s="38" t="s">
        <v>55</v>
      </c>
      <c r="E3" s="38" t="s">
        <v>33</v>
      </c>
      <c r="F3" s="30">
        <v>38300191</v>
      </c>
      <c r="G3" s="36" t="s">
        <v>30</v>
      </c>
      <c r="H3" s="36">
        <v>369010241</v>
      </c>
      <c r="I3" s="36" t="s">
        <v>56</v>
      </c>
    </row>
    <row r="4" spans="1:9" s="33" customFormat="1" ht="28.5" x14ac:dyDescent="0.2">
      <c r="A4" s="30">
        <v>1.06</v>
      </c>
      <c r="B4" s="31" t="s">
        <v>58</v>
      </c>
      <c r="C4" s="32">
        <f>1848*1.17</f>
        <v>2162.16</v>
      </c>
      <c r="D4" s="31" t="s">
        <v>59</v>
      </c>
      <c r="E4" s="31" t="s">
        <v>33</v>
      </c>
      <c r="F4" s="30">
        <v>38300191</v>
      </c>
      <c r="G4" s="30" t="s">
        <v>30</v>
      </c>
      <c r="H4" s="30">
        <v>36901022</v>
      </c>
      <c r="I4" s="30" t="s">
        <v>36</v>
      </c>
    </row>
    <row r="5" spans="1:9" s="33" customFormat="1" x14ac:dyDescent="0.2">
      <c r="A5" s="30">
        <v>1.06</v>
      </c>
      <c r="B5" s="31" t="s">
        <v>60</v>
      </c>
      <c r="C5" s="32">
        <f>660*1.17</f>
        <v>772.19999999999993</v>
      </c>
      <c r="D5" s="31" t="s">
        <v>61</v>
      </c>
      <c r="E5" s="31" t="s">
        <v>33</v>
      </c>
      <c r="F5" s="30">
        <v>38300191</v>
      </c>
      <c r="G5" s="30" t="s">
        <v>30</v>
      </c>
      <c r="H5" s="30">
        <v>36901024</v>
      </c>
      <c r="I5" s="30" t="s">
        <v>32</v>
      </c>
    </row>
    <row r="6" spans="1:9" s="39" customFormat="1" ht="57.6" customHeight="1" x14ac:dyDescent="0.2">
      <c r="A6" s="36">
        <v>3.06</v>
      </c>
      <c r="B6" s="36" t="s">
        <v>62</v>
      </c>
      <c r="C6" s="37">
        <f>50000*1.17</f>
        <v>58500</v>
      </c>
      <c r="D6" s="38" t="s">
        <v>63</v>
      </c>
      <c r="E6" s="38" t="s">
        <v>64</v>
      </c>
      <c r="F6" s="36">
        <v>38300191</v>
      </c>
      <c r="G6" s="36" t="s">
        <v>65</v>
      </c>
      <c r="H6" s="36">
        <v>36901021</v>
      </c>
      <c r="I6" s="36" t="s">
        <v>66</v>
      </c>
    </row>
    <row r="7" spans="1:9" s="39" customFormat="1" x14ac:dyDescent="0.2">
      <c r="A7" s="36">
        <v>4.0599999999999996</v>
      </c>
      <c r="B7" s="36" t="s">
        <v>67</v>
      </c>
      <c r="C7" s="37">
        <f>199*1.17</f>
        <v>232.82999999999998</v>
      </c>
      <c r="D7" s="38" t="s">
        <v>68</v>
      </c>
      <c r="E7" s="38" t="s">
        <v>33</v>
      </c>
      <c r="F7" s="36">
        <v>38300191</v>
      </c>
      <c r="G7" s="36" t="s">
        <v>30</v>
      </c>
      <c r="H7" s="36">
        <v>36901027</v>
      </c>
      <c r="I7" s="36" t="s">
        <v>38</v>
      </c>
    </row>
    <row r="8" spans="1:9" s="39" customFormat="1" ht="28.5" x14ac:dyDescent="0.2">
      <c r="A8" s="36">
        <v>8.06</v>
      </c>
      <c r="B8" s="38" t="s">
        <v>69</v>
      </c>
      <c r="C8" s="32">
        <v>88000</v>
      </c>
      <c r="D8" s="38" t="s">
        <v>70</v>
      </c>
      <c r="E8" s="38" t="s">
        <v>33</v>
      </c>
      <c r="F8" s="36">
        <v>38300191</v>
      </c>
      <c r="G8" s="36" t="s">
        <v>65</v>
      </c>
      <c r="H8" s="36">
        <v>36901021</v>
      </c>
      <c r="I8" s="36" t="s">
        <v>66</v>
      </c>
    </row>
    <row r="9" spans="1:9" s="33" customFormat="1" ht="28.5" x14ac:dyDescent="0.2">
      <c r="A9" s="30">
        <v>8.06</v>
      </c>
      <c r="B9" s="31" t="s">
        <v>71</v>
      </c>
      <c r="C9" s="32">
        <v>1170</v>
      </c>
      <c r="D9" s="31" t="s">
        <v>72</v>
      </c>
      <c r="E9" s="31" t="s">
        <v>33</v>
      </c>
      <c r="F9" s="30">
        <v>38300105</v>
      </c>
      <c r="G9" s="30" t="s">
        <v>73</v>
      </c>
      <c r="H9" s="30">
        <v>3690102</v>
      </c>
      <c r="I9" s="30" t="s">
        <v>74</v>
      </c>
    </row>
    <row r="10" spans="1:9" s="39" customFormat="1" ht="57" x14ac:dyDescent="0.2">
      <c r="A10" s="36">
        <v>8.06</v>
      </c>
      <c r="B10" s="40" t="s">
        <v>75</v>
      </c>
      <c r="C10" s="37">
        <v>7137</v>
      </c>
      <c r="D10" s="38" t="s">
        <v>76</v>
      </c>
      <c r="E10" s="38" t="s">
        <v>33</v>
      </c>
      <c r="F10" s="30">
        <v>38300191</v>
      </c>
      <c r="G10" s="36" t="s">
        <v>30</v>
      </c>
      <c r="H10" s="30">
        <v>36901021</v>
      </c>
      <c r="I10" s="36" t="s">
        <v>66</v>
      </c>
    </row>
    <row r="11" spans="1:9" s="39" customFormat="1" x14ac:dyDescent="0.2">
      <c r="A11" s="36">
        <v>9.06</v>
      </c>
      <c r="B11" s="38" t="s">
        <v>77</v>
      </c>
      <c r="C11" s="32">
        <f>124570</f>
        <v>124570</v>
      </c>
      <c r="D11" s="31" t="s">
        <v>78</v>
      </c>
      <c r="E11" s="38" t="s">
        <v>33</v>
      </c>
      <c r="F11" s="36">
        <v>38300191</v>
      </c>
      <c r="G11" s="36" t="s">
        <v>65</v>
      </c>
      <c r="H11" s="36">
        <v>36901021</v>
      </c>
      <c r="I11" s="36" t="s">
        <v>66</v>
      </c>
    </row>
    <row r="12" spans="1:9" s="33" customFormat="1" x14ac:dyDescent="0.2">
      <c r="A12" s="30">
        <v>9.06</v>
      </c>
      <c r="B12" s="31" t="s">
        <v>79</v>
      </c>
      <c r="C12" s="32">
        <v>50000</v>
      </c>
      <c r="D12" s="31" t="s">
        <v>80</v>
      </c>
      <c r="E12" s="31" t="s">
        <v>33</v>
      </c>
      <c r="F12" s="30">
        <v>38300191</v>
      </c>
      <c r="G12" s="30" t="s">
        <v>30</v>
      </c>
      <c r="H12" s="30">
        <v>36901022</v>
      </c>
      <c r="I12" s="30" t="s">
        <v>36</v>
      </c>
    </row>
    <row r="13" spans="1:9" s="33" customFormat="1" x14ac:dyDescent="0.2">
      <c r="A13" s="30">
        <v>9.06</v>
      </c>
      <c r="B13" s="31" t="s">
        <v>81</v>
      </c>
      <c r="C13" s="32">
        <v>50000</v>
      </c>
      <c r="D13" s="31" t="s">
        <v>80</v>
      </c>
      <c r="E13" s="31" t="s">
        <v>33</v>
      </c>
      <c r="F13" s="30">
        <v>38300191</v>
      </c>
      <c r="G13" s="30" t="s">
        <v>30</v>
      </c>
      <c r="H13" s="30">
        <v>36901022</v>
      </c>
      <c r="I13" s="30" t="s">
        <v>36</v>
      </c>
    </row>
    <row r="14" spans="1:9" s="39" customFormat="1" x14ac:dyDescent="0.2">
      <c r="A14" s="36">
        <v>9.06</v>
      </c>
      <c r="B14" s="30" t="s">
        <v>82</v>
      </c>
      <c r="C14" s="37">
        <v>36855</v>
      </c>
      <c r="D14" s="38" t="s">
        <v>83</v>
      </c>
      <c r="E14" s="38" t="s">
        <v>33</v>
      </c>
      <c r="F14" s="36">
        <v>38300191</v>
      </c>
      <c r="G14" s="36" t="s">
        <v>65</v>
      </c>
      <c r="H14" s="36">
        <v>36901021</v>
      </c>
      <c r="I14" s="36" t="s">
        <v>66</v>
      </c>
    </row>
    <row r="15" spans="1:9" s="39" customFormat="1" ht="15.75" x14ac:dyDescent="0.2">
      <c r="A15" s="36">
        <v>9.06</v>
      </c>
      <c r="B15" s="40" t="s">
        <v>84</v>
      </c>
      <c r="C15" s="37">
        <f>10000*1.17</f>
        <v>11700</v>
      </c>
      <c r="D15" s="38" t="s">
        <v>85</v>
      </c>
      <c r="E15" s="38" t="s">
        <v>33</v>
      </c>
      <c r="F15" s="30">
        <v>38300191</v>
      </c>
      <c r="G15" s="36" t="s">
        <v>30</v>
      </c>
      <c r="H15" s="36">
        <v>36901101</v>
      </c>
      <c r="I15" s="36" t="s">
        <v>86</v>
      </c>
    </row>
    <row r="16" spans="1:9" s="39" customFormat="1" ht="15.75" x14ac:dyDescent="0.2">
      <c r="A16" s="36">
        <v>15.06</v>
      </c>
      <c r="B16" s="40" t="s">
        <v>87</v>
      </c>
      <c r="C16" s="37">
        <f>29304*7</f>
        <v>205128</v>
      </c>
      <c r="D16" s="38" t="s">
        <v>88</v>
      </c>
      <c r="E16" s="38" t="s">
        <v>33</v>
      </c>
      <c r="F16" s="36">
        <v>38300196</v>
      </c>
      <c r="G16" s="36" t="s">
        <v>89</v>
      </c>
      <c r="H16" s="36">
        <v>36901023</v>
      </c>
      <c r="I16" s="36" t="s">
        <v>89</v>
      </c>
    </row>
    <row r="17" spans="1:9" s="33" customFormat="1" ht="28.5" x14ac:dyDescent="0.2">
      <c r="A17" s="30">
        <v>15.06</v>
      </c>
      <c r="B17" s="31" t="s">
        <v>90</v>
      </c>
      <c r="C17" s="32">
        <v>30712.5</v>
      </c>
      <c r="D17" s="31" t="s">
        <v>91</v>
      </c>
      <c r="E17" s="31" t="s">
        <v>33</v>
      </c>
      <c r="F17" s="30">
        <v>38300191</v>
      </c>
      <c r="G17" s="30" t="s">
        <v>30</v>
      </c>
      <c r="H17" s="30">
        <v>36901022</v>
      </c>
      <c r="I17" s="30" t="s">
        <v>36</v>
      </c>
    </row>
    <row r="18" spans="1:9" s="39" customFormat="1" ht="28.5" x14ac:dyDescent="0.2">
      <c r="A18" s="36">
        <v>16.059999999999999</v>
      </c>
      <c r="B18" s="38" t="s">
        <v>92</v>
      </c>
      <c r="C18" s="32">
        <v>3503</v>
      </c>
      <c r="D18" s="31" t="s">
        <v>93</v>
      </c>
      <c r="E18" s="38" t="s">
        <v>33</v>
      </c>
      <c r="F18" s="30">
        <v>38300191</v>
      </c>
      <c r="G18" s="36" t="s">
        <v>30</v>
      </c>
      <c r="H18" s="30">
        <v>36901021</v>
      </c>
      <c r="I18" s="36" t="s">
        <v>66</v>
      </c>
    </row>
    <row r="19" spans="1:9" s="33" customFormat="1" ht="15" x14ac:dyDescent="0.25">
      <c r="A19" s="30">
        <v>16.059999999999999</v>
      </c>
      <c r="B19" s="31" t="s">
        <v>94</v>
      </c>
      <c r="C19" s="32">
        <f>12000*1.17</f>
        <v>14040</v>
      </c>
      <c r="D19" s="31" t="s">
        <v>95</v>
      </c>
      <c r="E19" s="31" t="s">
        <v>33</v>
      </c>
      <c r="F19" s="30">
        <v>38300191</v>
      </c>
      <c r="G19" s="30" t="s">
        <v>30</v>
      </c>
      <c r="H19" s="34">
        <v>3690112</v>
      </c>
      <c r="I19" s="34" t="s">
        <v>31</v>
      </c>
    </row>
    <row r="20" spans="1:9" s="33" customFormat="1" ht="15" x14ac:dyDescent="0.25">
      <c r="A20" s="30">
        <v>16.059999999999999</v>
      </c>
      <c r="B20" s="31" t="s">
        <v>96</v>
      </c>
      <c r="C20" s="32">
        <v>35100</v>
      </c>
      <c r="D20" s="31" t="s">
        <v>97</v>
      </c>
      <c r="E20" s="31" t="s">
        <v>33</v>
      </c>
      <c r="F20" s="30">
        <v>38300191</v>
      </c>
      <c r="G20" s="30" t="s">
        <v>30</v>
      </c>
      <c r="H20" s="34">
        <v>3690112</v>
      </c>
      <c r="I20" s="34" t="s">
        <v>31</v>
      </c>
    </row>
    <row r="21" spans="1:9" s="33" customFormat="1" x14ac:dyDescent="0.2">
      <c r="A21" s="30">
        <v>22.06</v>
      </c>
      <c r="B21" s="31" t="s">
        <v>98</v>
      </c>
      <c r="C21" s="32">
        <v>1684.8</v>
      </c>
      <c r="D21" s="31" t="s">
        <v>99</v>
      </c>
      <c r="E21" s="31" t="s">
        <v>33</v>
      </c>
      <c r="F21" s="30">
        <v>38300191</v>
      </c>
      <c r="G21" s="30" t="s">
        <v>30</v>
      </c>
      <c r="H21" s="30">
        <v>36901022</v>
      </c>
      <c r="I21" s="30" t="s">
        <v>36</v>
      </c>
    </row>
    <row r="22" spans="1:9" s="33" customFormat="1" ht="28.5" x14ac:dyDescent="0.2">
      <c r="A22" s="30">
        <v>25.06</v>
      </c>
      <c r="B22" s="31" t="s">
        <v>100</v>
      </c>
      <c r="C22" s="32">
        <v>6000</v>
      </c>
      <c r="D22" s="31" t="s">
        <v>101</v>
      </c>
      <c r="E22" s="31" t="s">
        <v>33</v>
      </c>
      <c r="F22" s="30">
        <v>38300191</v>
      </c>
      <c r="G22" s="30" t="s">
        <v>30</v>
      </c>
      <c r="H22" s="30">
        <v>3690102</v>
      </c>
      <c r="I22" s="30" t="s">
        <v>74</v>
      </c>
    </row>
    <row r="23" spans="1:9" s="39" customFormat="1" x14ac:dyDescent="0.2">
      <c r="A23" s="36">
        <v>28.06</v>
      </c>
      <c r="B23" s="38" t="s">
        <v>102</v>
      </c>
      <c r="C23" s="32">
        <v>1558.16</v>
      </c>
      <c r="D23" s="31" t="s">
        <v>103</v>
      </c>
      <c r="E23" s="38" t="s">
        <v>33</v>
      </c>
      <c r="F23" s="30">
        <v>38300191</v>
      </c>
      <c r="G23" s="36" t="s">
        <v>30</v>
      </c>
      <c r="H23" s="30">
        <v>36901021</v>
      </c>
      <c r="I23" s="36" t="s">
        <v>66</v>
      </c>
    </row>
    <row r="24" spans="1:9" s="26" customFormat="1" x14ac:dyDescent="0.2">
      <c r="C24" s="51"/>
      <c r="D24" s="29"/>
      <c r="E24" s="29"/>
    </row>
    <row r="25" spans="1:9" x14ac:dyDescent="0.2">
      <c r="C25" s="53"/>
    </row>
  </sheetData>
  <autoFilter ref="A1:I23" xr:uid="{20FD6FE6-7BB3-4C2E-AC1E-BCF7E84A5C46}"/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BCFC2-8892-451E-A9E7-09E7C8F6C9E3}">
  <dimension ref="A1:F27"/>
  <sheetViews>
    <sheetView rightToLeft="1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32" sqref="C32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1"/>
      <c r="C1" s="2"/>
      <c r="D1" s="2"/>
    </row>
    <row r="2" spans="1:6" s="3" customFormat="1" ht="15.75" x14ac:dyDescent="0.25">
      <c r="C2" s="4" t="s">
        <v>14</v>
      </c>
      <c r="D2" s="5" t="s">
        <v>174</v>
      </c>
      <c r="F2"/>
    </row>
    <row r="3" spans="1:6" s="3" customFormat="1" ht="15.75" x14ac:dyDescent="0.25">
      <c r="C3" s="6" t="s">
        <v>15</v>
      </c>
      <c r="D3" s="7"/>
      <c r="F3"/>
    </row>
    <row r="4" spans="1:6" s="3" customFormat="1" ht="15.75" x14ac:dyDescent="0.25">
      <c r="C4" s="8" t="s">
        <v>16</v>
      </c>
      <c r="D4" s="9"/>
      <c r="F4"/>
    </row>
    <row r="5" spans="1:6" s="3" customFormat="1" ht="15" x14ac:dyDescent="0.25">
      <c r="C5" s="10"/>
      <c r="D5" s="11"/>
      <c r="F5"/>
    </row>
    <row r="6" spans="1:6" s="3" customFormat="1" ht="15.75" thickBot="1" x14ac:dyDescent="0.3">
      <c r="C6" s="12" t="s">
        <v>175</v>
      </c>
      <c r="D6" s="13"/>
      <c r="F6"/>
    </row>
    <row r="7" spans="1:6" ht="28.5" x14ac:dyDescent="0.2">
      <c r="A7" s="14" t="s">
        <v>17</v>
      </c>
      <c r="B7" s="14" t="s">
        <v>18</v>
      </c>
      <c r="C7" s="14" t="s">
        <v>19</v>
      </c>
      <c r="D7" s="15" t="s">
        <v>20</v>
      </c>
    </row>
    <row r="8" spans="1:6" s="19" customFormat="1" ht="15" x14ac:dyDescent="0.25">
      <c r="A8" s="16">
        <v>1</v>
      </c>
      <c r="B8" s="17"/>
      <c r="C8" s="17" t="s">
        <v>171</v>
      </c>
      <c r="D8" s="18">
        <v>232</v>
      </c>
    </row>
    <row r="9" spans="1:6" s="19" customFormat="1" ht="15" x14ac:dyDescent="0.25">
      <c r="A9" s="16">
        <v>2</v>
      </c>
      <c r="B9" s="17"/>
      <c r="C9" s="17" t="s">
        <v>170</v>
      </c>
      <c r="D9" s="18">
        <v>772</v>
      </c>
    </row>
    <row r="10" spans="1:6" s="19" customFormat="1" ht="15" x14ac:dyDescent="0.25">
      <c r="A10" s="16">
        <v>3</v>
      </c>
      <c r="B10" s="17"/>
      <c r="C10" s="17" t="s">
        <v>104</v>
      </c>
      <c r="D10" s="18">
        <v>1170</v>
      </c>
    </row>
    <row r="11" spans="1:6" s="19" customFormat="1" ht="15" x14ac:dyDescent="0.25">
      <c r="A11" s="16">
        <v>4</v>
      </c>
      <c r="B11" s="17"/>
      <c r="C11" s="17" t="s">
        <v>166</v>
      </c>
      <c r="D11" s="18">
        <v>1558</v>
      </c>
    </row>
    <row r="12" spans="1:6" s="19" customFormat="1" ht="15" x14ac:dyDescent="0.25">
      <c r="A12" s="16">
        <v>5</v>
      </c>
      <c r="B12" s="17"/>
      <c r="C12" s="17" t="s">
        <v>169</v>
      </c>
      <c r="D12" s="18">
        <v>1684</v>
      </c>
    </row>
    <row r="13" spans="1:6" s="19" customFormat="1" ht="15" x14ac:dyDescent="0.25">
      <c r="A13" s="16">
        <v>6</v>
      </c>
      <c r="B13" s="17"/>
      <c r="C13" s="17" t="s">
        <v>59</v>
      </c>
      <c r="D13" s="18">
        <v>2162</v>
      </c>
    </row>
    <row r="14" spans="1:6" s="19" customFormat="1" ht="15" x14ac:dyDescent="0.25">
      <c r="A14" s="16">
        <v>7</v>
      </c>
      <c r="B14" s="17"/>
      <c r="C14" s="17" t="s">
        <v>165</v>
      </c>
      <c r="D14" s="18">
        <v>3503</v>
      </c>
    </row>
    <row r="15" spans="1:6" s="19" customFormat="1" ht="15" x14ac:dyDescent="0.25">
      <c r="A15" s="16">
        <v>8</v>
      </c>
      <c r="B15" s="17"/>
      <c r="C15" s="17" t="s">
        <v>159</v>
      </c>
      <c r="D15" s="18">
        <v>6000</v>
      </c>
    </row>
    <row r="16" spans="1:6" s="19" customFormat="1" ht="15" x14ac:dyDescent="0.25">
      <c r="A16" s="16">
        <v>9</v>
      </c>
      <c r="B16" s="17"/>
      <c r="C16" s="17" t="s">
        <v>172</v>
      </c>
      <c r="D16" s="18">
        <v>9360</v>
      </c>
    </row>
    <row r="17" spans="1:4" ht="15" x14ac:dyDescent="0.25">
      <c r="A17" s="16">
        <v>10</v>
      </c>
      <c r="B17" s="17"/>
      <c r="C17" s="17" t="s">
        <v>85</v>
      </c>
      <c r="D17" s="18">
        <v>11700</v>
      </c>
    </row>
    <row r="18" spans="1:4" ht="15" x14ac:dyDescent="0.25">
      <c r="A18" s="16">
        <v>11</v>
      </c>
      <c r="B18" s="17"/>
      <c r="C18" s="17" t="s">
        <v>160</v>
      </c>
      <c r="D18" s="18">
        <v>14040</v>
      </c>
    </row>
    <row r="19" spans="1:4" ht="15" x14ac:dyDescent="0.25">
      <c r="A19" s="16">
        <v>12</v>
      </c>
      <c r="B19" s="17"/>
      <c r="C19" s="17" t="s">
        <v>168</v>
      </c>
      <c r="D19" s="18">
        <v>30712.5</v>
      </c>
    </row>
    <row r="20" spans="1:4" ht="15" x14ac:dyDescent="0.25">
      <c r="A20" s="16">
        <v>13</v>
      </c>
      <c r="B20" s="17"/>
      <c r="C20" s="17" t="s">
        <v>173</v>
      </c>
      <c r="D20" s="18">
        <v>31262</v>
      </c>
    </row>
    <row r="21" spans="1:4" ht="15" x14ac:dyDescent="0.25">
      <c r="A21" s="16">
        <v>14</v>
      </c>
      <c r="B21" s="17"/>
      <c r="C21" s="17" t="s">
        <v>176</v>
      </c>
      <c r="D21" s="18">
        <v>35100</v>
      </c>
    </row>
    <row r="22" spans="1:4" ht="15" x14ac:dyDescent="0.25">
      <c r="A22" s="16">
        <v>15</v>
      </c>
      <c r="B22" s="17"/>
      <c r="C22" s="17" t="s">
        <v>164</v>
      </c>
      <c r="D22" s="18">
        <v>36855</v>
      </c>
    </row>
    <row r="23" spans="1:4" ht="15" x14ac:dyDescent="0.25">
      <c r="A23" s="16">
        <v>16</v>
      </c>
      <c r="B23" s="17"/>
      <c r="C23" s="17" t="s">
        <v>161</v>
      </c>
      <c r="D23" s="18">
        <v>58500</v>
      </c>
    </row>
    <row r="24" spans="1:4" ht="15" x14ac:dyDescent="0.25">
      <c r="A24" s="16">
        <v>17</v>
      </c>
      <c r="B24" s="17"/>
      <c r="C24" s="17" t="s">
        <v>162</v>
      </c>
      <c r="D24" s="18">
        <v>88000</v>
      </c>
    </row>
    <row r="25" spans="1:4" ht="15" x14ac:dyDescent="0.25">
      <c r="A25" s="16">
        <v>18</v>
      </c>
      <c r="B25" s="17"/>
      <c r="C25" s="17" t="s">
        <v>167</v>
      </c>
      <c r="D25" s="18">
        <v>100000</v>
      </c>
    </row>
    <row r="26" spans="1:4" ht="15" x14ac:dyDescent="0.25">
      <c r="A26" s="16">
        <v>19</v>
      </c>
      <c r="B26" s="17"/>
      <c r="C26" s="17" t="s">
        <v>163</v>
      </c>
      <c r="D26" s="18">
        <v>124570</v>
      </c>
    </row>
    <row r="27" spans="1:4" ht="15" x14ac:dyDescent="0.25">
      <c r="A27" s="35"/>
      <c r="B27" s="17"/>
      <c r="C27" s="17"/>
      <c r="D27" s="18">
        <f>SUBTOTAL(109,D8:D26)</f>
        <v>557180.5</v>
      </c>
    </row>
  </sheetData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מאי</vt:lpstr>
      <vt:lpstr>דוח תנועות</vt:lpstr>
      <vt:lpstr>קובץ החרגות</vt:lpstr>
      <vt:lpstr>יוני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 Vegotzky</dc:creator>
  <cp:keywords/>
  <dc:description/>
  <cp:lastModifiedBy>Shira Vegotzky</cp:lastModifiedBy>
  <dcterms:created xsi:type="dcterms:W3CDTF">2020-05-03T06:35:46Z</dcterms:created>
  <dcterms:modified xsi:type="dcterms:W3CDTF">2020-07-08T04:43:48Z</dcterms:modified>
  <cp:category/>
</cp:coreProperties>
</file>